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4"/>
  <workbookPr/>
  <mc:AlternateContent xmlns:mc="http://schemas.openxmlformats.org/markup-compatibility/2006">
    <mc:Choice Requires="x15">
      <x15ac:absPath xmlns:x15ac="http://schemas.microsoft.com/office/spreadsheetml/2010/11/ac" url="/Users/sheena/Desktop/TRANSFORMING ENERGY/"/>
    </mc:Choice>
  </mc:AlternateContent>
  <xr:revisionPtr revIDLastSave="0" documentId="8_{48AE265A-1072-4B4B-83BE-B52915C24E67}" xr6:coauthVersionLast="47" xr6:coauthVersionMax="47" xr10:uidLastSave="{00000000-0000-0000-0000-000000000000}"/>
  <bookViews>
    <workbookView xWindow="1800" yWindow="2140" windowWidth="29400" windowHeight="18380" xr2:uid="{00000000-000D-0000-FFFF-FFFF00000000}"/>
  </bookViews>
  <sheets>
    <sheet name="LEDs by area" sheetId="1" r:id="rId1"/>
    <sheet name="LEDs by bulb"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6" roundtripDataChecksum="2iDVUe7l8GB9WLLIX1wyR68VEOKayRbycK+HlKVeuWg="/>
    </ext>
  </extLst>
</workbook>
</file>

<file path=xl/calcChain.xml><?xml version="1.0" encoding="utf-8"?>
<calcChain xmlns="http://schemas.openxmlformats.org/spreadsheetml/2006/main">
  <c r="C26" i="2" l="1"/>
  <c r="C20" i="2" a="1"/>
  <c r="C20" i="2" s="1"/>
  <c r="C22" i="2" s="1"/>
  <c r="K49" i="1"/>
  <c r="K48" i="1"/>
  <c r="C47" i="1" a="1"/>
  <c r="C47" i="1" s="1"/>
  <c r="C46" i="1" a="1"/>
  <c r="C46" i="1" s="1"/>
  <c r="C37" i="1" a="1"/>
  <c r="C37" i="1" s="1"/>
  <c r="C36" i="1" a="1"/>
  <c r="C36" i="1" s="1"/>
  <c r="C39" i="1" s="1"/>
  <c r="C31" i="1" a="1"/>
  <c r="C31" i="1" s="1"/>
  <c r="C28" i="1" a="1"/>
  <c r="C28" i="1" s="1"/>
  <c r="C27" i="2" l="1"/>
  <c r="C24" i="2"/>
  <c r="C33" i="1"/>
  <c r="C44" i="1" s="1"/>
  <c r="C34" i="1"/>
  <c r="C45" i="1" s="1"/>
  <c r="C48" i="1" s="1"/>
  <c r="C30" i="2"/>
  <c r="C32" i="2" l="1"/>
  <c r="C45" i="2" s="1"/>
  <c r="C31" i="2"/>
  <c r="D38" i="2"/>
  <c r="C52" i="1"/>
  <c r="C33" i="2"/>
  <c r="F38" i="2" s="1"/>
  <c r="C38" i="2"/>
  <c r="C42" i="1"/>
  <c r="C63" i="1" l="1"/>
  <c r="C54" i="1"/>
  <c r="C70" i="1" s="1"/>
  <c r="C53" i="1"/>
  <c r="D63" i="1"/>
  <c r="C43" i="2"/>
  <c r="C42" i="2"/>
  <c r="C41" i="2"/>
  <c r="E38" i="2"/>
  <c r="C67" i="1" l="1"/>
  <c r="C66" i="1"/>
  <c r="E63" i="1"/>
  <c r="C55" i="1"/>
  <c r="F63" i="1" s="1"/>
</calcChain>
</file>

<file path=xl/sharedStrings.xml><?xml version="1.0" encoding="utf-8"?>
<sst xmlns="http://schemas.openxmlformats.org/spreadsheetml/2006/main" count="190" uniqueCount="141">
  <si>
    <t xml:space="preserve">This worksheet is part of Transforming Energy - Buildings Net Zero Energy. For full programme details visit: </t>
  </si>
  <si>
    <t>https://juliesbicycle.com/our-work/arts-council-programme/</t>
  </si>
  <si>
    <t>INSTRUCTIONS</t>
  </si>
  <si>
    <r>
      <rPr>
        <sz val="11"/>
        <color theme="1"/>
        <rFont val="Calibri"/>
        <family val="2"/>
      </rPr>
      <t xml:space="preserve">Using this worksheet </t>
    </r>
    <r>
      <rPr>
        <b/>
        <sz val="11"/>
        <color theme="1"/>
        <rFont val="Calibri"/>
        <family val="2"/>
      </rPr>
      <t xml:space="preserve">you can </t>
    </r>
    <r>
      <rPr>
        <sz val="12"/>
        <color theme="1"/>
        <rFont val="Calibri"/>
        <family val="2"/>
      </rPr>
      <t xml:space="preserve">calculate the payback in terms of energy, cost and carbon from an LED lighting upgrade for a particular area of your building. To do this complete the </t>
    </r>
    <r>
      <rPr>
        <b/>
        <sz val="11"/>
        <color rgb="FF70AD47"/>
        <rFont val="Arial"/>
        <family val="2"/>
      </rPr>
      <t>Green cells.</t>
    </r>
    <r>
      <rPr>
        <b/>
        <sz val="11"/>
        <color theme="1"/>
        <rFont val="Calibri"/>
        <family val="2"/>
      </rPr>
      <t xml:space="preserve"> </t>
    </r>
    <r>
      <rPr>
        <sz val="12"/>
        <color theme="1"/>
        <rFont val="Calibri"/>
        <family val="2"/>
      </rPr>
      <t xml:space="preserve">The light level table in columns J and K are the asumptions driving the calculations. Results are </t>
    </r>
    <r>
      <rPr>
        <b/>
        <sz val="11"/>
        <color rgb="FFC55A11"/>
        <rFont val="Arial"/>
        <family val="2"/>
      </rPr>
      <t xml:space="preserve">the orange cells. </t>
    </r>
    <r>
      <rPr>
        <b/>
        <sz val="12"/>
        <color theme="1"/>
        <rFont val="Arial"/>
        <family val="2"/>
      </rPr>
      <t>You can repeat the exercise for each area of your building.</t>
    </r>
  </si>
  <si>
    <t>User input</t>
  </si>
  <si>
    <t>Notes</t>
  </si>
  <si>
    <t>Lighting level</t>
  </si>
  <si>
    <t>https://www.engineeringtoolbox.com/light-level-rooms-d_708.html</t>
  </si>
  <si>
    <t>Floor area</t>
  </si>
  <si>
    <t>m2</t>
  </si>
  <si>
    <t>Internal lit floor area in m2 - there are 10.78 ft2 in a m2</t>
  </si>
  <si>
    <t>name</t>
  </si>
  <si>
    <t>lux</t>
  </si>
  <si>
    <t>Number of hours per year</t>
  </si>
  <si>
    <t>hours</t>
  </si>
  <si>
    <t>For annual calculations: 8-6 Monday to Friday is 2600 hours - all year is 8760 hours - 10 hours per day Mon-Sun is 3650 hours</t>
  </si>
  <si>
    <t>Public areas with dark surroundings</t>
  </si>
  <si>
    <t>Light levels</t>
  </si>
  <si>
    <t>Easy office work</t>
  </si>
  <si>
    <t>Simple orientation for short visits</t>
  </si>
  <si>
    <t>Old lighting</t>
  </si>
  <si>
    <t>fluorescent (strips or CFL)</t>
  </si>
  <si>
    <t>If you don’t know, we suggest this is treated as fluorescent</t>
  </si>
  <si>
    <t>Areas with traffic and corridors - stairways, escalators and travelators - lifts - storage spaces</t>
  </si>
  <si>
    <t>Electricity cost per kWh</t>
  </si>
  <si>
    <t>p/kWh</t>
  </si>
  <si>
    <t>This varies, but for reference: 15p/kWh is historic - current is 25p/kWh (Q1 2023) - future may be 25 p/kWh</t>
  </si>
  <si>
    <t>Working areas where visual tasks are only occasionally performed</t>
  </si>
  <si>
    <t>Fitting types</t>
  </si>
  <si>
    <t>simple - like for like</t>
  </si>
  <si>
    <t>Gives cost per Watt installed</t>
  </si>
  <si>
    <t>Warehouses, homes, theaters, archives, loading bays</t>
  </si>
  <si>
    <t>Occupancy</t>
  </si>
  <si>
    <t>occupied half the time in working hours</t>
  </si>
  <si>
    <t xml:space="preserve">Coffee break room, technical facilities, ball-mill areas, pulp plants, waiting rooms, </t>
  </si>
  <si>
    <t>Daylight natural</t>
  </si>
  <si>
    <t xml:space="preserve">medium </t>
  </si>
  <si>
    <t>Use occupancy sensors</t>
  </si>
  <si>
    <t>no</t>
  </si>
  <si>
    <t>Class rooms</t>
  </si>
  <si>
    <t>Use daylight compensation</t>
  </si>
  <si>
    <t>Normal office work, PC work, study library, groceries, show rooms, laboratories, check-out areas, kitchens, auditoriums</t>
  </si>
  <si>
    <t>Supermarkets, mechanical workshops, office landscapes</t>
  </si>
  <si>
    <t>Normal drawing work, detailed mechanical workshops, operation theaters</t>
  </si>
  <si>
    <t>Internal calculations</t>
  </si>
  <si>
    <t>https://en.wikipedia.org/wiki/Luminous_efficacy</t>
  </si>
  <si>
    <t>Old lumens per Watt</t>
  </si>
  <si>
    <t>lumens per Watt</t>
  </si>
  <si>
    <t>New lumens per Watt</t>
  </si>
  <si>
    <t>Typical LEDs</t>
  </si>
  <si>
    <t>incandescent</t>
  </si>
  <si>
    <t>halogen</t>
  </si>
  <si>
    <t>Lux required</t>
  </si>
  <si>
    <t>don't know</t>
  </si>
  <si>
    <t>Old Watts required</t>
  </si>
  <si>
    <t>New Watts required</t>
  </si>
  <si>
    <t>£ per Watt</t>
  </si>
  <si>
    <t>Basic cost per Watt</t>
  </si>
  <si>
    <t>Sensors cost per Watt</t>
  </si>
  <si>
    <t>fitting replacement</t>
  </si>
  <si>
    <t>complex bespoke</t>
  </si>
  <si>
    <t>Total cost per Watt installed</t>
  </si>
  <si>
    <t>Sensors additional costs</t>
  </si>
  <si>
    <t>Total cost installed</t>
  </si>
  <si>
    <t>occupancy sensors</t>
  </si>
  <si>
    <t>daylight compensation</t>
  </si>
  <si>
    <t>kWh per year old</t>
  </si>
  <si>
    <t>kWh per year new basic</t>
  </si>
  <si>
    <t>Fractional reduction due to occupancy sensors</t>
  </si>
  <si>
    <t>fract savings if occupancy sensors</t>
  </si>
  <si>
    <t>Fractional reduction due to daylight compensation</t>
  </si>
  <si>
    <t>constantly occupied in working hours</t>
  </si>
  <si>
    <t>kWh per year total with sensors</t>
  </si>
  <si>
    <t>Half of the potential saving if they were left on constantly</t>
  </si>
  <si>
    <t>rarely occupied</t>
  </si>
  <si>
    <t>National Grid electricity intensity</t>
  </si>
  <si>
    <t>kgCO2e/kWh</t>
  </si>
  <si>
    <t>Daylight levels</t>
  </si>
  <si>
    <t xml:space="preserve">Energy saving per year </t>
  </si>
  <si>
    <t>kWh</t>
  </si>
  <si>
    <t>fract savings from daylight sensors</t>
  </si>
  <si>
    <t>Cost saving per year</t>
  </si>
  <si>
    <t>£</t>
  </si>
  <si>
    <t>low</t>
  </si>
  <si>
    <t>Carbon saving per year</t>
  </si>
  <si>
    <t xml:space="preserve">kgCO2e </t>
  </si>
  <si>
    <t>Simple payback</t>
  </si>
  <si>
    <t>years</t>
  </si>
  <si>
    <t>high</t>
  </si>
  <si>
    <t>return value</t>
  </si>
  <si>
    <t>yes</t>
  </si>
  <si>
    <t>Results displayed</t>
  </si>
  <si>
    <t>investment (£)</t>
  </si>
  <si>
    <t>annual energy saving (kWh)</t>
  </si>
  <si>
    <t>annual cost saving (£)</t>
  </si>
  <si>
    <t>payback (yrs)</t>
  </si>
  <si>
    <t>LEDs</t>
  </si>
  <si>
    <t>Simple 5 year cost saving</t>
  </si>
  <si>
    <t>Simple 10 year cost saving</t>
  </si>
  <si>
    <t>10 year carbon saving</t>
  </si>
  <si>
    <t>kgCO2e</t>
  </si>
  <si>
    <r>
      <rPr>
        <b/>
        <sz val="12"/>
        <color theme="1"/>
        <rFont val="Calibri"/>
        <family val="2"/>
      </rPr>
      <t>Instructions:</t>
    </r>
    <r>
      <rPr>
        <sz val="12"/>
        <color theme="1"/>
        <rFont val="Calibri"/>
        <family val="2"/>
      </rPr>
      <t xml:space="preserve"> Using this worksheet you can calculate the energy, cost and carbon savings from installing LEDs for production lights. For production lighting we use the actual powers of the old units. To do this complete the </t>
    </r>
    <r>
      <rPr>
        <b/>
        <sz val="12"/>
        <color rgb="FF92D050"/>
        <rFont val="Calibri"/>
        <family val="2"/>
      </rPr>
      <t>Green cells</t>
    </r>
    <r>
      <rPr>
        <sz val="12"/>
        <color theme="1"/>
        <rFont val="Calibri"/>
        <family val="2"/>
      </rPr>
      <t xml:space="preserve">. The old lighting able in columns L and M for the assumptions driving calculations. Results are the </t>
    </r>
    <r>
      <rPr>
        <b/>
        <sz val="12"/>
        <color rgb="FFFF9900"/>
        <rFont val="Calibri"/>
        <family val="2"/>
      </rPr>
      <t>orange cells</t>
    </r>
    <r>
      <rPr>
        <sz val="12"/>
        <color theme="1"/>
        <rFont val="Calibri"/>
        <family val="2"/>
      </rPr>
      <t xml:space="preserve">. </t>
    </r>
  </si>
  <si>
    <t>number of units</t>
  </si>
  <si>
    <t>number of hours per year</t>
  </si>
  <si>
    <t>gas mantle</t>
  </si>
  <si>
    <t>power of each unit</t>
  </si>
  <si>
    <t>Watts</t>
  </si>
  <si>
    <t>old lamp type</t>
  </si>
  <si>
    <t>sulfur</t>
  </si>
  <si>
    <t>new cost per Watt</t>
  </si>
  <si>
    <t>This needs research</t>
  </si>
  <si>
    <t>carbon arc</t>
  </si>
  <si>
    <t>electricity cost per kWh</t>
  </si>
  <si>
    <t>15p/kWh is historic - current is 25p/kWh - future may be 25 p/kWh</t>
  </si>
  <si>
    <t>xenon arc</t>
  </si>
  <si>
    <t>mercury-xenon arc</t>
  </si>
  <si>
    <t>high pressure mercury vapour arc</t>
  </si>
  <si>
    <t>high pressure mercury vapour arc lamp with reflector for projectors</t>
  </si>
  <si>
    <t>fluorescent</t>
  </si>
  <si>
    <t>metal-halide</t>
  </si>
  <si>
    <t>high pressure sodium</t>
  </si>
  <si>
    <t>low pressure sodium</t>
  </si>
  <si>
    <t>old lumens per Watt</t>
  </si>
  <si>
    <t>new lumens per Watt</t>
  </si>
  <si>
    <t>new Watts required</t>
  </si>
  <si>
    <t>new lamps cost</t>
  </si>
  <si>
    <t>old kWh per year</t>
  </si>
  <si>
    <t>new kWh per year</t>
  </si>
  <si>
    <t>grid intensity</t>
  </si>
  <si>
    <t xml:space="preserve">energy saving per year </t>
  </si>
  <si>
    <t>cost saving per year</t>
  </si>
  <si>
    <t>carbon saving per year</t>
  </si>
  <si>
    <t>simple payback</t>
  </si>
  <si>
    <t>LED</t>
  </si>
  <si>
    <t>simple 5 year cost saving</t>
  </si>
  <si>
    <t>simple 10 year cost saving</t>
  </si>
  <si>
    <t>simple 20 year cost saving</t>
  </si>
  <si>
    <t>Prices may vary and are approximates only.</t>
  </si>
  <si>
    <t>Prices referenced are recent historic averages prior to the Russo-Ukraine war.</t>
  </si>
  <si>
    <t>Latest prices can be found each quarter on gov.co.uk: https://www.gov.uk/government/collections/quarterly-energy-price</t>
  </si>
  <si>
    <t>For the most up to date prices and tarriffs, we advise getting quotes from suppliers and installers.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</si>
</sst>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17" x14ac:knownFonts="1">
    <font>
      <sz val="12"/>
      <color theme="1"/>
      <name val="Calibri"/>
      <scheme val="minor"/>
    </font>
    <font>
      <sz val="12"/>
      <color theme="1"/>
      <name val="Calibri"/>
      <family val="2"/>
      <scheme val="minor"/>
    </font>
    <font>
      <sz val="12"/>
      <color theme="1"/>
      <name val="Calibri"/>
      <family val="2"/>
      <scheme val="minor"/>
    </font>
    <font>
      <sz val="12"/>
      <color theme="1"/>
      <name val="Calibri"/>
      <family val="2"/>
    </font>
    <font>
      <u/>
      <sz val="12"/>
      <color rgb="FF0563C1"/>
      <name val="Calibri"/>
      <family val="2"/>
    </font>
    <font>
      <b/>
      <sz val="28"/>
      <color theme="1"/>
      <name val="Calibri"/>
      <family val="2"/>
    </font>
    <font>
      <b/>
      <sz val="11"/>
      <color theme="1"/>
      <name val="Calibri"/>
      <family val="2"/>
    </font>
    <font>
      <sz val="12"/>
      <name val="Calibri"/>
      <family val="2"/>
    </font>
    <font>
      <u/>
      <sz val="12"/>
      <color theme="10"/>
      <name val="Calibri"/>
      <family val="2"/>
    </font>
    <font>
      <b/>
      <sz val="12"/>
      <color theme="1"/>
      <name val="Calibri"/>
      <family val="2"/>
    </font>
    <font>
      <sz val="11"/>
      <color theme="1"/>
      <name val="Calibri"/>
      <family val="2"/>
    </font>
    <font>
      <b/>
      <sz val="11"/>
      <color rgb="FF70AD47"/>
      <name val="Arial"/>
      <family val="2"/>
    </font>
    <font>
      <b/>
      <sz val="11"/>
      <color rgb="FFC55A11"/>
      <name val="Arial"/>
      <family val="2"/>
    </font>
    <font>
      <b/>
      <sz val="12"/>
      <color theme="1"/>
      <name val="Arial"/>
      <family val="2"/>
    </font>
    <font>
      <b/>
      <sz val="12"/>
      <color rgb="FF92D050"/>
      <name val="Calibri"/>
      <family val="2"/>
    </font>
    <font>
      <b/>
      <sz val="12"/>
      <color rgb="FFFF9900"/>
      <name val="Calibri"/>
      <family val="2"/>
    </font>
    <font>
      <u/>
      <sz val="12"/>
      <color theme="10"/>
      <name val="Calibri"/>
      <family val="2"/>
      <scheme val="minor"/>
    </font>
  </fonts>
  <fills count="7">
    <fill>
      <patternFill patternType="none"/>
    </fill>
    <fill>
      <patternFill patternType="gray125"/>
    </fill>
    <fill>
      <patternFill patternType="solid">
        <fgColor theme="0"/>
        <bgColor theme="0"/>
      </patternFill>
    </fill>
    <fill>
      <patternFill patternType="solid">
        <fgColor rgb="FF92D050"/>
        <bgColor rgb="FF92D050"/>
      </patternFill>
    </fill>
    <fill>
      <patternFill patternType="solid">
        <fgColor rgb="FF6D9EEB"/>
        <bgColor rgb="FF6D9EEB"/>
      </patternFill>
    </fill>
    <fill>
      <patternFill patternType="solid">
        <fgColor theme="5"/>
        <bgColor theme="5"/>
      </patternFill>
    </fill>
    <fill>
      <patternFill patternType="solid">
        <fgColor rgb="FFD9E2F3"/>
        <bgColor rgb="FFD9E2F3"/>
      </patternFill>
    </fill>
  </fills>
  <borders count="12">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8EAADB"/>
      </left>
      <right/>
      <top style="thin">
        <color rgb="FF8EAADB"/>
      </top>
      <bottom style="thin">
        <color rgb="FF8EAADB"/>
      </bottom>
      <diagonal/>
    </border>
    <border>
      <left/>
      <right style="thin">
        <color rgb="FF8EAADB"/>
      </right>
      <top style="thin">
        <color rgb="FF8EAADB"/>
      </top>
      <bottom style="thin">
        <color rgb="FF8EAADB"/>
      </bottom>
      <diagonal/>
    </border>
    <border>
      <left style="thin">
        <color rgb="FF8EAADB"/>
      </left>
      <right/>
      <top style="thin">
        <color rgb="FF8EAADB"/>
      </top>
      <bottom style="thin">
        <color rgb="FF8EAADB"/>
      </bottom>
      <diagonal/>
    </border>
    <border>
      <left/>
      <right style="thin">
        <color rgb="FF8EAADB"/>
      </right>
      <top style="thin">
        <color rgb="FF8EAADB"/>
      </top>
      <bottom style="thin">
        <color rgb="FF8EAADB"/>
      </bottom>
      <diagonal/>
    </border>
    <border>
      <left style="thin">
        <color rgb="FF8EAADB"/>
      </left>
      <right/>
      <top style="thin">
        <color rgb="FF8EAADB"/>
      </top>
      <bottom/>
      <diagonal/>
    </border>
    <border>
      <left/>
      <right style="thin">
        <color rgb="FF8EAADB"/>
      </right>
      <top style="thin">
        <color rgb="FF8EAADB"/>
      </top>
      <bottom/>
      <diagonal/>
    </border>
  </borders>
  <cellStyleXfs count="2">
    <xf numFmtId="0" fontId="0" fillId="0" borderId="0"/>
    <xf numFmtId="0" fontId="16" fillId="0" borderId="0" applyNumberFormat="0" applyFill="0" applyBorder="0" applyAlignment="0" applyProtection="0"/>
  </cellStyleXfs>
  <cellXfs count="39">
    <xf numFmtId="0" fontId="0" fillId="0" borderId="0" xfId="0"/>
    <xf numFmtId="0" fontId="2" fillId="0" borderId="0" xfId="0" applyFont="1"/>
    <xf numFmtId="0" fontId="3" fillId="0" borderId="0" xfId="0" applyFont="1"/>
    <xf numFmtId="0" fontId="4" fillId="0" borderId="0" xfId="0" applyFont="1"/>
    <xf numFmtId="0" fontId="5" fillId="2" borderId="1" xfId="0" applyFont="1" applyFill="1" applyBorder="1"/>
    <xf numFmtId="0" fontId="2" fillId="0" borderId="0" xfId="0" applyFont="1" applyAlignment="1">
      <alignment wrapText="1"/>
    </xf>
    <xf numFmtId="0" fontId="0" fillId="0" borderId="0" xfId="0"/>
    <xf numFmtId="0" fontId="0" fillId="0" borderId="0" xfId="0" applyProtection="1">
      <protection locked="0"/>
    </xf>
    <xf numFmtId="0" fontId="6" fillId="3" borderId="2" xfId="0" applyFont="1" applyFill="1" applyBorder="1" applyProtection="1">
      <protection locked="0"/>
    </xf>
    <xf numFmtId="0" fontId="3" fillId="4" borderId="3" xfId="0" applyFont="1" applyFill="1" applyBorder="1" applyProtection="1">
      <protection locked="0"/>
    </xf>
    <xf numFmtId="0" fontId="7" fillId="0" borderId="4" xfId="0" applyFont="1" applyBorder="1" applyProtection="1">
      <protection locked="0"/>
    </xf>
    <xf numFmtId="0" fontId="7" fillId="0" borderId="5" xfId="0" applyFont="1" applyBorder="1" applyProtection="1">
      <protection locked="0"/>
    </xf>
    <xf numFmtId="0" fontId="3" fillId="0" borderId="2" xfId="0" applyFont="1" applyBorder="1" applyProtection="1">
      <protection locked="0"/>
    </xf>
    <xf numFmtId="0" fontId="8" fillId="0" borderId="2" xfId="0" applyFont="1" applyBorder="1" applyProtection="1">
      <protection locked="0"/>
    </xf>
    <xf numFmtId="0" fontId="3" fillId="3" borderId="2" xfId="0" applyFont="1" applyFill="1" applyBorder="1" applyAlignment="1" applyProtection="1">
      <alignment horizontal="right"/>
      <protection locked="0"/>
    </xf>
    <xf numFmtId="0" fontId="2" fillId="0" borderId="3" xfId="0" applyFont="1" applyBorder="1" applyProtection="1">
      <protection locked="0"/>
    </xf>
    <xf numFmtId="0" fontId="2" fillId="0" borderId="0" xfId="0" applyFont="1" applyProtection="1">
      <protection locked="0"/>
    </xf>
    <xf numFmtId="0" fontId="2" fillId="0" borderId="2" xfId="0" applyFont="1" applyBorder="1" applyProtection="1">
      <protection locked="0"/>
    </xf>
    <xf numFmtId="0" fontId="6" fillId="0" borderId="0" xfId="0" applyFont="1" applyProtection="1">
      <protection locked="0"/>
    </xf>
    <xf numFmtId="0" fontId="6" fillId="0" borderId="2" xfId="0" applyFont="1" applyBorder="1" applyProtection="1">
      <protection locked="0"/>
    </xf>
    <xf numFmtId="164" fontId="3" fillId="0" borderId="2" xfId="0" applyNumberFormat="1" applyFont="1" applyBorder="1" applyProtection="1">
      <protection locked="0"/>
    </xf>
    <xf numFmtId="164" fontId="6" fillId="5" borderId="2" xfId="0" applyNumberFormat="1" applyFont="1" applyFill="1" applyBorder="1" applyProtection="1">
      <protection locked="0"/>
    </xf>
    <xf numFmtId="3" fontId="3" fillId="5" borderId="2" xfId="0" applyNumberFormat="1" applyFont="1" applyFill="1" applyBorder="1" applyProtection="1">
      <protection locked="0"/>
    </xf>
    <xf numFmtId="164" fontId="3" fillId="5" borderId="2" xfId="0" applyNumberFormat="1" applyFont="1" applyFill="1" applyBorder="1" applyProtection="1">
      <protection locked="0"/>
    </xf>
    <xf numFmtId="1" fontId="3" fillId="5" borderId="2" xfId="0" applyNumberFormat="1" applyFont="1" applyFill="1" applyBorder="1" applyProtection="1">
      <protection locked="0"/>
    </xf>
    <xf numFmtId="0" fontId="9" fillId="0" borderId="0" xfId="0" applyFont="1" applyProtection="1">
      <protection locked="0"/>
    </xf>
    <xf numFmtId="0" fontId="3" fillId="3" borderId="2" xfId="0" applyFont="1" applyFill="1" applyBorder="1" applyProtection="1">
      <protection locked="0"/>
    </xf>
    <xf numFmtId="0" fontId="3" fillId="6" borderId="6" xfId="0" applyFont="1" applyFill="1" applyBorder="1" applyProtection="1">
      <protection locked="0"/>
    </xf>
    <xf numFmtId="0" fontId="3" fillId="6" borderId="7" xfId="0" applyFont="1" applyFill="1" applyBorder="1" applyProtection="1">
      <protection locked="0"/>
    </xf>
    <xf numFmtId="0" fontId="3" fillId="0" borderId="8" xfId="0" applyFont="1" applyBorder="1" applyProtection="1">
      <protection locked="0"/>
    </xf>
    <xf numFmtId="0" fontId="3" fillId="0" borderId="9" xfId="0" applyFont="1" applyBorder="1" applyProtection="1">
      <protection locked="0"/>
    </xf>
    <xf numFmtId="0" fontId="3" fillId="6" borderId="10" xfId="0" applyFont="1" applyFill="1" applyBorder="1" applyProtection="1">
      <protection locked="0"/>
    </xf>
    <xf numFmtId="0" fontId="3" fillId="6" borderId="11" xfId="0" applyFont="1" applyFill="1" applyBorder="1" applyProtection="1">
      <protection locked="0"/>
    </xf>
    <xf numFmtId="3" fontId="3" fillId="0" borderId="2" xfId="0" applyNumberFormat="1" applyFont="1" applyBorder="1" applyProtection="1">
      <protection locked="0"/>
    </xf>
    <xf numFmtId="3" fontId="6" fillId="0" borderId="2" xfId="0" applyNumberFormat="1" applyFont="1" applyBorder="1" applyProtection="1">
      <protection locked="0"/>
    </xf>
    <xf numFmtId="164" fontId="6" fillId="0" borderId="2" xfId="0" applyNumberFormat="1" applyFont="1" applyBorder="1" applyProtection="1">
      <protection locked="0"/>
    </xf>
    <xf numFmtId="3" fontId="3" fillId="0" borderId="0" xfId="0" applyNumberFormat="1" applyFont="1" applyProtection="1">
      <protection locked="0"/>
    </xf>
    <xf numFmtId="0" fontId="1" fillId="0" borderId="0" xfId="0" applyFont="1"/>
    <xf numFmtId="0" fontId="16" fillId="0" borderId="0" xfId="1"/>
  </cellXfs>
  <cellStyles count="2">
    <cellStyle name="Hyperlink" xfId="1" builtinId="8"/>
    <cellStyle name="Normal" xfId="0" builtinId="0"/>
  </cellStyles>
  <dxfs count="64">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s>
  <tableStyles count="8">
    <tableStyle name="LEDs by area-style" pivot="0" count="3" xr9:uid="{00000000-0011-0000-FFFF-FFFF00000000}">
      <tableStyleElement type="headerRow" dxfId="63"/>
      <tableStyleElement type="firstRowStripe" dxfId="62"/>
      <tableStyleElement type="secondRowStripe" dxfId="61"/>
    </tableStyle>
    <tableStyle name="LEDs by area-style 2" pivot="0" count="3" xr9:uid="{00000000-0011-0000-FFFF-FFFF01000000}">
      <tableStyleElement type="headerRow" dxfId="60"/>
      <tableStyleElement type="firstRowStripe" dxfId="59"/>
      <tableStyleElement type="secondRowStripe" dxfId="58"/>
    </tableStyle>
    <tableStyle name="LEDs by area-style 3" pivot="0" count="3" xr9:uid="{00000000-0011-0000-FFFF-FFFF02000000}">
      <tableStyleElement type="headerRow" dxfId="57"/>
      <tableStyleElement type="firstRowStripe" dxfId="56"/>
      <tableStyleElement type="secondRowStripe" dxfId="55"/>
    </tableStyle>
    <tableStyle name="LEDs by area-style 4" pivot="0" count="3" xr9:uid="{00000000-0011-0000-FFFF-FFFF03000000}">
      <tableStyleElement type="headerRow" dxfId="54"/>
      <tableStyleElement type="firstRowStripe" dxfId="53"/>
      <tableStyleElement type="secondRowStripe" dxfId="52"/>
    </tableStyle>
    <tableStyle name="LEDs by area-style 5" pivot="0" count="3" xr9:uid="{00000000-0011-0000-FFFF-FFFF04000000}">
      <tableStyleElement type="headerRow" dxfId="51"/>
      <tableStyleElement type="firstRowStripe" dxfId="50"/>
      <tableStyleElement type="secondRowStripe" dxfId="49"/>
    </tableStyle>
    <tableStyle name="LEDs by area-style 6" pivot="0" count="3" xr9:uid="{00000000-0011-0000-FFFF-FFFF05000000}">
      <tableStyleElement type="headerRow" dxfId="48"/>
      <tableStyleElement type="firstRowStripe" dxfId="47"/>
      <tableStyleElement type="secondRowStripe" dxfId="46"/>
    </tableStyle>
    <tableStyle name="LEDs by area-style 7" pivot="0" count="3" xr9:uid="{00000000-0011-0000-FFFF-FFFF06000000}">
      <tableStyleElement type="headerRow" dxfId="45"/>
      <tableStyleElement type="firstRowStripe" dxfId="44"/>
      <tableStyleElement type="secondRowStripe" dxfId="43"/>
    </tableStyle>
    <tableStyle name="LEDs by bulb-style" pivot="0" count="3" xr9:uid="{00000000-0011-0000-FFFF-FFFF07000000}">
      <tableStyleElement type="headerRow" dxfId="42"/>
      <tableStyleElement type="firstRowStripe" dxfId="41"/>
      <tableStyleElement type="secondRowStripe" dxfId="4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10" Type="http://schemas.openxmlformats.org/officeDocument/2006/relationships/calcChain" Target="calcChain.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63500</xdr:colOff>
      <xdr:row>0</xdr:row>
      <xdr:rowOff>50800</xdr:rowOff>
    </xdr:from>
    <xdr:ext cx="3648075" cy="885825"/>
    <xdr:pic>
      <xdr:nvPicPr>
        <xdr:cNvPr id="2" name="image1.png" title="Image">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63500" y="50800"/>
          <a:ext cx="3648075" cy="885825"/>
        </a:xfrm>
        <a:prstGeom prst="rect">
          <a:avLst/>
        </a:prstGeom>
        <a:noFill/>
      </xdr:spPr>
    </xdr:pic>
    <xdr:clientData fLock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J14:K25" headerRowDxfId="37" dataDxfId="35" totalsRowDxfId="36">
  <tableColumns count="2">
    <tableColumn id="1" xr3:uid="{00000000-0010-0000-0000-000001000000}" name="name" dataDxfId="39"/>
    <tableColumn id="2" xr3:uid="{00000000-0010-0000-0000-000002000000}" name="lux" dataDxfId="38"/>
  </tableColumns>
  <tableStyleInfo name="LEDs by area-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J28:K32" headerRowDxfId="32" dataDxfId="30" totalsRowDxfId="31">
  <tableColumns count="2">
    <tableColumn id="1" xr3:uid="{00000000-0010-0000-0100-000001000000}" name="name" dataDxfId="34"/>
    <tableColumn id="2" xr3:uid="{00000000-0010-0000-0100-000002000000}" name="lumens per Watt" dataDxfId="33"/>
  </tableColumns>
  <tableStyleInfo name="LEDs by area-style 2" showFirstColumn="1" showLastColumn="1"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_3" displayName="Table_3" ref="J35:K38" headerRowDxfId="27" dataDxfId="25" totalsRowDxfId="26">
  <tableColumns count="2">
    <tableColumn id="1" xr3:uid="{00000000-0010-0000-0200-000001000000}" name="name" dataDxfId="29"/>
    <tableColumn id="2" xr3:uid="{00000000-0010-0000-0200-000002000000}" name="£ per Watt" dataDxfId="28"/>
  </tableColumns>
  <tableStyleInfo name="LEDs by area-style 3" showFirstColumn="1" showLastColumn="1"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_4" displayName="Table_4" ref="J41:K43" headerRowDxfId="22" dataDxfId="20" totalsRowDxfId="21">
  <tableColumns count="2">
    <tableColumn id="1" xr3:uid="{00000000-0010-0000-0300-000001000000}" name="name" dataDxfId="24"/>
    <tableColumn id="2" xr3:uid="{00000000-0010-0000-0300-000002000000}" name="£ per Watt" dataDxfId="23"/>
  </tableColumns>
  <tableStyleInfo name="LEDs by area-style 4" showFirstColumn="1" showLastColumn="1"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_5" displayName="Table_5" ref="J46:K49" headerRowDxfId="17" dataDxfId="15" totalsRowDxfId="16">
  <tableColumns count="2">
    <tableColumn id="1" xr3:uid="{00000000-0010-0000-0400-000001000000}" name="name" dataDxfId="19"/>
    <tableColumn id="2" xr3:uid="{00000000-0010-0000-0400-000002000000}" name="fract savings if occupancy sensors" dataDxfId="18"/>
  </tableColumns>
  <tableStyleInfo name="LEDs by area-style 5" showFirstColumn="1" showLastColumn="1"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_6" displayName="Table_6" ref="J52:K55" headerRowDxfId="12" dataDxfId="10" totalsRowDxfId="11">
  <tableColumns count="2">
    <tableColumn id="1" xr3:uid="{00000000-0010-0000-0500-000001000000}" name="name" dataDxfId="14"/>
    <tableColumn id="2" xr3:uid="{00000000-0010-0000-0500-000002000000}" name="fract savings from daylight sensors" dataDxfId="13"/>
  </tableColumns>
  <tableStyleInfo name="LEDs by area-style 6" showFirstColumn="1" showLastColumn="1"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_7" displayName="Table_7" ref="J57:K59" headerRowDxfId="7" dataDxfId="5" totalsRowDxfId="6">
  <tableColumns count="2">
    <tableColumn id="1" xr3:uid="{00000000-0010-0000-0600-000001000000}" name="name" dataDxfId="9"/>
    <tableColumn id="2" xr3:uid="{00000000-0010-0000-0600-000002000000}" name="return value" dataDxfId="8"/>
  </tableColumns>
  <tableStyleInfo name="LEDs by area-style 7" showFirstColumn="1" showLastColumn="1"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_8" displayName="Table_8" ref="L6:M19" headerRowDxfId="2" dataDxfId="0" totalsRowDxfId="1">
  <tableColumns count="2">
    <tableColumn id="1" xr3:uid="{00000000-0010-0000-0700-000001000000}" name="name" dataDxfId="4"/>
    <tableColumn id="2" xr3:uid="{00000000-0010-0000-0700-000002000000}" name="lumens per Watt" dataDxfId="3"/>
  </tableColumns>
  <tableStyleInfo name="LEDs by bulb-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table" Target="../tables/table4.xml"/><Relationship Id="rId3" Type="http://schemas.openxmlformats.org/officeDocument/2006/relationships/hyperlink" Target="https://www.gov.uk/government/collections/quarterly-energy-prices" TargetMode="External"/><Relationship Id="rId7" Type="http://schemas.openxmlformats.org/officeDocument/2006/relationships/table" Target="../tables/table3.xml"/><Relationship Id="rId2" Type="http://schemas.openxmlformats.org/officeDocument/2006/relationships/hyperlink" Target="https://www.engineeringtoolbox.com/light-level-rooms-d_708.html" TargetMode="External"/><Relationship Id="rId1" Type="http://schemas.openxmlformats.org/officeDocument/2006/relationships/hyperlink" Target="https://juliesbicycle.com/our-work/arts-council-programme/" TargetMode="External"/><Relationship Id="rId6" Type="http://schemas.openxmlformats.org/officeDocument/2006/relationships/table" Target="../tables/table2.xml"/><Relationship Id="rId11" Type="http://schemas.openxmlformats.org/officeDocument/2006/relationships/table" Target="../tables/table7.xml"/><Relationship Id="rId5" Type="http://schemas.openxmlformats.org/officeDocument/2006/relationships/table" Target="../tables/table1.xml"/><Relationship Id="rId10" Type="http://schemas.openxmlformats.org/officeDocument/2006/relationships/table" Target="../tables/table6.xml"/><Relationship Id="rId4" Type="http://schemas.openxmlformats.org/officeDocument/2006/relationships/drawing" Target="../drawings/drawing1.xml"/><Relationship Id="rId9" Type="http://schemas.openxmlformats.org/officeDocument/2006/relationships/table" Target="../tables/table5.xml"/></Relationships>
</file>

<file path=xl/worksheets/_rels/sheet2.xml.rels><?xml version="1.0" encoding="UTF-8" standalone="yes"?>
<Relationships xmlns="http://schemas.openxmlformats.org/package/2006/relationships"><Relationship Id="rId1"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1008"/>
  <sheetViews>
    <sheetView tabSelected="1" workbookViewId="0">
      <selection activeCell="D30" sqref="D30"/>
    </sheetView>
  </sheetViews>
  <sheetFormatPr baseColWidth="10" defaultColWidth="11.1640625" defaultRowHeight="15" customHeight="1" x14ac:dyDescent="0.2"/>
  <cols>
    <col min="1" max="1" width="4" customWidth="1"/>
    <col min="2" max="2" width="45.33203125" customWidth="1"/>
    <col min="3" max="3" width="34.83203125" customWidth="1"/>
    <col min="4" max="4" width="26" customWidth="1"/>
    <col min="5" max="5" width="20.1640625" customWidth="1"/>
    <col min="6" max="6" width="12.5" customWidth="1"/>
    <col min="7" max="7" width="8.83203125" customWidth="1"/>
    <col min="8" max="8" width="51.1640625" customWidth="1"/>
    <col min="9" max="9" width="3.83203125" customWidth="1"/>
    <col min="10" max="10" width="59.1640625" customWidth="1"/>
    <col min="11" max="11" width="52.5" customWidth="1"/>
    <col min="12" max="26" width="8.83203125" customWidth="1"/>
  </cols>
  <sheetData>
    <row r="1" spans="1:37" ht="15.75" customHeight="1" x14ac:dyDescent="0.2">
      <c r="B1" s="1"/>
      <c r="C1" s="2" t="s">
        <v>0</v>
      </c>
    </row>
    <row r="2" spans="1:37" ht="15.75" customHeight="1" x14ac:dyDescent="0.2">
      <c r="B2" s="1"/>
      <c r="C2" s="3" t="s">
        <v>1</v>
      </c>
    </row>
    <row r="3" spans="1:37" ht="15.75" customHeight="1" x14ac:dyDescent="0.2">
      <c r="B3" s="1"/>
      <c r="C3" s="37" t="s">
        <v>137</v>
      </c>
      <c r="D3" s="2"/>
    </row>
    <row r="4" spans="1:37" ht="15.75" customHeight="1" x14ac:dyDescent="0.2">
      <c r="B4" s="1"/>
      <c r="C4" s="37" t="s">
        <v>138</v>
      </c>
      <c r="D4" s="3"/>
    </row>
    <row r="5" spans="1:37" ht="15.75" customHeight="1" x14ac:dyDescent="0.2">
      <c r="B5" s="1"/>
      <c r="C5" s="38" t="s">
        <v>139</v>
      </c>
      <c r="D5" s="3"/>
    </row>
    <row r="6" spans="1:37" ht="15.75" customHeight="1" x14ac:dyDescent="0.2">
      <c r="B6" s="1"/>
      <c r="C6" s="37" t="s">
        <v>140</v>
      </c>
      <c r="D6" s="3"/>
    </row>
    <row r="7" spans="1:37" ht="34" customHeight="1" x14ac:dyDescent="0.2">
      <c r="B7" s="1"/>
    </row>
    <row r="8" spans="1:37" ht="35" customHeight="1" x14ac:dyDescent="0.45">
      <c r="B8" s="4" t="s">
        <v>2</v>
      </c>
    </row>
    <row r="9" spans="1:37" ht="15.75" customHeight="1" x14ac:dyDescent="0.2">
      <c r="B9" s="5" t="s">
        <v>3</v>
      </c>
      <c r="C9" s="6"/>
      <c r="D9" s="6"/>
    </row>
    <row r="10" spans="1:37" ht="15.75" customHeight="1" x14ac:dyDescent="0.2">
      <c r="A10" s="7"/>
      <c r="B10" s="7"/>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row>
    <row r="11" spans="1:37" ht="15.75" customHeight="1" x14ac:dyDescent="0.2">
      <c r="A11" s="7"/>
      <c r="B11" s="7"/>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row>
    <row r="12" spans="1:37" ht="15.75" customHeight="1" x14ac:dyDescent="0.2">
      <c r="A12" s="7"/>
      <c r="B12" s="8" t="s">
        <v>4</v>
      </c>
      <c r="C12" s="7"/>
      <c r="D12" s="7"/>
      <c r="E12" s="9" t="s">
        <v>5</v>
      </c>
      <c r="F12" s="10"/>
      <c r="G12" s="10"/>
      <c r="H12" s="11"/>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row>
    <row r="13" spans="1:37" ht="15.75" customHeight="1" x14ac:dyDescent="0.2">
      <c r="A13" s="7"/>
      <c r="B13" s="7"/>
      <c r="C13" s="7"/>
      <c r="D13" s="7"/>
      <c r="E13" s="7"/>
      <c r="F13" s="7"/>
      <c r="G13" s="7"/>
      <c r="H13" s="7"/>
      <c r="I13" s="7"/>
      <c r="J13" s="12" t="s">
        <v>6</v>
      </c>
      <c r="K13" s="13" t="s">
        <v>7</v>
      </c>
      <c r="L13" s="7"/>
      <c r="M13" s="7"/>
      <c r="N13" s="7"/>
      <c r="O13" s="7"/>
      <c r="P13" s="7"/>
      <c r="Q13" s="7"/>
      <c r="R13" s="7"/>
      <c r="S13" s="7"/>
      <c r="T13" s="7"/>
      <c r="U13" s="7"/>
      <c r="V13" s="7"/>
      <c r="W13" s="7"/>
      <c r="X13" s="7"/>
      <c r="Y13" s="7"/>
      <c r="Z13" s="7"/>
      <c r="AA13" s="7"/>
      <c r="AB13" s="7"/>
      <c r="AC13" s="7"/>
      <c r="AD13" s="7"/>
      <c r="AE13" s="7"/>
      <c r="AF13" s="7"/>
      <c r="AG13" s="7"/>
      <c r="AH13" s="7"/>
      <c r="AI13" s="7"/>
      <c r="AJ13" s="7"/>
      <c r="AK13" s="7"/>
    </row>
    <row r="14" spans="1:37" ht="15.75" customHeight="1" x14ac:dyDescent="0.2">
      <c r="A14" s="7"/>
      <c r="B14" s="12" t="s">
        <v>8</v>
      </c>
      <c r="C14" s="14">
        <v>100</v>
      </c>
      <c r="D14" s="12" t="s">
        <v>9</v>
      </c>
      <c r="E14" s="15" t="s">
        <v>10</v>
      </c>
      <c r="F14" s="10"/>
      <c r="G14" s="10"/>
      <c r="H14" s="11"/>
      <c r="I14" s="7"/>
      <c r="J14" s="16" t="s">
        <v>11</v>
      </c>
      <c r="K14" s="16" t="s">
        <v>12</v>
      </c>
      <c r="L14" s="7"/>
      <c r="M14" s="7"/>
      <c r="N14" s="7"/>
      <c r="O14" s="7"/>
      <c r="P14" s="7"/>
      <c r="Q14" s="7"/>
      <c r="R14" s="7"/>
      <c r="S14" s="7"/>
      <c r="T14" s="7"/>
      <c r="U14" s="7"/>
      <c r="V14" s="7"/>
      <c r="W14" s="7"/>
      <c r="X14" s="7"/>
      <c r="Y14" s="7"/>
      <c r="Z14" s="7"/>
      <c r="AA14" s="7"/>
      <c r="AB14" s="7"/>
      <c r="AC14" s="7"/>
      <c r="AD14" s="7"/>
      <c r="AE14" s="7"/>
      <c r="AF14" s="7"/>
      <c r="AG14" s="7"/>
      <c r="AH14" s="7"/>
      <c r="AI14" s="7"/>
      <c r="AJ14" s="7"/>
      <c r="AK14" s="7"/>
    </row>
    <row r="15" spans="1:37" ht="15.75" customHeight="1" x14ac:dyDescent="0.2">
      <c r="A15" s="7"/>
      <c r="B15" s="12" t="s">
        <v>13</v>
      </c>
      <c r="C15" s="14">
        <v>2200</v>
      </c>
      <c r="D15" s="12" t="s">
        <v>14</v>
      </c>
      <c r="E15" s="17" t="s">
        <v>15</v>
      </c>
      <c r="F15" s="17"/>
      <c r="G15" s="17"/>
      <c r="H15" s="17"/>
      <c r="I15" s="7"/>
      <c r="J15" s="16" t="s">
        <v>16</v>
      </c>
      <c r="K15" s="16">
        <v>35</v>
      </c>
      <c r="L15" s="7"/>
      <c r="M15" s="7"/>
      <c r="N15" s="7"/>
      <c r="O15" s="7"/>
      <c r="P15" s="7"/>
      <c r="Q15" s="7"/>
      <c r="R15" s="7"/>
      <c r="S15" s="7"/>
      <c r="T15" s="7"/>
      <c r="U15" s="7"/>
      <c r="V15" s="7"/>
      <c r="W15" s="7"/>
      <c r="X15" s="7"/>
      <c r="Y15" s="7"/>
      <c r="Z15" s="7"/>
      <c r="AA15" s="7"/>
      <c r="AB15" s="7"/>
      <c r="AC15" s="7"/>
      <c r="AD15" s="7"/>
      <c r="AE15" s="7"/>
      <c r="AF15" s="7"/>
      <c r="AG15" s="7"/>
      <c r="AH15" s="7"/>
      <c r="AI15" s="7"/>
      <c r="AJ15" s="7"/>
      <c r="AK15" s="7"/>
    </row>
    <row r="16" spans="1:37" ht="15.75" customHeight="1" x14ac:dyDescent="0.2">
      <c r="A16" s="7"/>
      <c r="B16" s="12" t="s">
        <v>17</v>
      </c>
      <c r="C16" s="14" t="s">
        <v>18</v>
      </c>
      <c r="D16" s="12"/>
      <c r="E16" s="17"/>
      <c r="F16" s="17"/>
      <c r="G16" s="17"/>
      <c r="H16" s="17"/>
      <c r="I16" s="7"/>
      <c r="J16" s="16" t="s">
        <v>19</v>
      </c>
      <c r="K16" s="16">
        <v>75</v>
      </c>
      <c r="L16" s="7"/>
      <c r="M16" s="7"/>
      <c r="N16" s="7"/>
      <c r="O16" s="7"/>
      <c r="P16" s="7"/>
      <c r="Q16" s="7"/>
      <c r="R16" s="7"/>
      <c r="S16" s="7"/>
      <c r="T16" s="7"/>
      <c r="U16" s="7"/>
      <c r="V16" s="7"/>
      <c r="W16" s="7"/>
      <c r="X16" s="7"/>
      <c r="Y16" s="7"/>
      <c r="Z16" s="7"/>
      <c r="AA16" s="7"/>
      <c r="AB16" s="7"/>
      <c r="AC16" s="7"/>
      <c r="AD16" s="7"/>
      <c r="AE16" s="7"/>
      <c r="AF16" s="7"/>
      <c r="AG16" s="7"/>
      <c r="AH16" s="7"/>
      <c r="AI16" s="7"/>
      <c r="AJ16" s="7"/>
      <c r="AK16" s="7"/>
    </row>
    <row r="17" spans="1:37" ht="15.75" customHeight="1" x14ac:dyDescent="0.2">
      <c r="A17" s="7"/>
      <c r="B17" s="12" t="s">
        <v>20</v>
      </c>
      <c r="C17" s="14" t="s">
        <v>21</v>
      </c>
      <c r="D17" s="12"/>
      <c r="E17" s="17" t="s">
        <v>22</v>
      </c>
      <c r="F17" s="17"/>
      <c r="G17" s="17"/>
      <c r="H17" s="17"/>
      <c r="I17" s="7"/>
      <c r="J17" s="16" t="s">
        <v>23</v>
      </c>
      <c r="K17" s="16">
        <v>100</v>
      </c>
      <c r="L17" s="7"/>
      <c r="M17" s="7"/>
      <c r="N17" s="7"/>
      <c r="O17" s="7"/>
      <c r="P17" s="7"/>
      <c r="Q17" s="7"/>
      <c r="R17" s="7"/>
      <c r="S17" s="7"/>
      <c r="T17" s="7"/>
      <c r="U17" s="7"/>
      <c r="V17" s="7"/>
      <c r="W17" s="7"/>
      <c r="X17" s="7"/>
      <c r="Y17" s="7"/>
      <c r="Z17" s="7"/>
      <c r="AA17" s="7"/>
      <c r="AB17" s="7"/>
      <c r="AC17" s="7"/>
      <c r="AD17" s="7"/>
      <c r="AE17" s="7"/>
      <c r="AF17" s="7"/>
      <c r="AG17" s="7"/>
      <c r="AH17" s="7"/>
      <c r="AI17" s="7"/>
      <c r="AJ17" s="7"/>
      <c r="AK17" s="7"/>
    </row>
    <row r="18" spans="1:37" ht="15.75" customHeight="1" x14ac:dyDescent="0.2">
      <c r="A18" s="7"/>
      <c r="B18" s="12" t="s">
        <v>24</v>
      </c>
      <c r="C18" s="14">
        <v>15</v>
      </c>
      <c r="D18" s="12" t="s">
        <v>25</v>
      </c>
      <c r="E18" s="17" t="s">
        <v>26</v>
      </c>
      <c r="F18" s="17"/>
      <c r="G18" s="17"/>
      <c r="H18" s="17"/>
      <c r="I18" s="7"/>
      <c r="J18" s="16" t="s">
        <v>27</v>
      </c>
      <c r="K18" s="16">
        <v>125</v>
      </c>
      <c r="L18" s="7"/>
      <c r="M18" s="7"/>
      <c r="N18" s="7"/>
      <c r="O18" s="7"/>
      <c r="P18" s="7"/>
      <c r="Q18" s="7"/>
      <c r="R18" s="7"/>
      <c r="S18" s="7"/>
      <c r="T18" s="7"/>
      <c r="U18" s="7"/>
      <c r="V18" s="7"/>
      <c r="W18" s="7"/>
      <c r="X18" s="7"/>
      <c r="Y18" s="7"/>
      <c r="Z18" s="7"/>
      <c r="AA18" s="7"/>
      <c r="AB18" s="7"/>
      <c r="AC18" s="7"/>
      <c r="AD18" s="7"/>
      <c r="AE18" s="7"/>
      <c r="AF18" s="7"/>
      <c r="AG18" s="7"/>
      <c r="AH18" s="7"/>
      <c r="AI18" s="7"/>
      <c r="AJ18" s="7"/>
      <c r="AK18" s="7"/>
    </row>
    <row r="19" spans="1:37" ht="15.75" customHeight="1" x14ac:dyDescent="0.2">
      <c r="A19" s="7"/>
      <c r="B19" s="12" t="s">
        <v>28</v>
      </c>
      <c r="C19" s="14" t="s">
        <v>29</v>
      </c>
      <c r="D19" s="12"/>
      <c r="E19" s="17" t="s">
        <v>30</v>
      </c>
      <c r="F19" s="17"/>
      <c r="G19" s="17"/>
      <c r="H19" s="17"/>
      <c r="I19" s="7"/>
      <c r="J19" s="16" t="s">
        <v>31</v>
      </c>
      <c r="K19" s="16">
        <v>150</v>
      </c>
      <c r="L19" s="7"/>
      <c r="M19" s="7"/>
      <c r="N19" s="7"/>
      <c r="O19" s="7"/>
      <c r="P19" s="7"/>
      <c r="Q19" s="7"/>
      <c r="R19" s="7"/>
      <c r="S19" s="7"/>
      <c r="T19" s="7"/>
      <c r="U19" s="7"/>
      <c r="V19" s="7"/>
      <c r="W19" s="7"/>
      <c r="X19" s="7"/>
      <c r="Y19" s="7"/>
      <c r="Z19" s="7"/>
      <c r="AA19" s="7"/>
      <c r="AB19" s="7"/>
      <c r="AC19" s="7"/>
      <c r="AD19" s="7"/>
      <c r="AE19" s="7"/>
      <c r="AF19" s="7"/>
      <c r="AG19" s="7"/>
      <c r="AH19" s="7"/>
      <c r="AI19" s="7"/>
      <c r="AJ19" s="7"/>
      <c r="AK19" s="7"/>
    </row>
    <row r="20" spans="1:37" ht="15.75" customHeight="1" x14ac:dyDescent="0.2">
      <c r="A20" s="7"/>
      <c r="B20" s="12" t="s">
        <v>32</v>
      </c>
      <c r="C20" s="14" t="s">
        <v>33</v>
      </c>
      <c r="D20" s="12"/>
      <c r="E20" s="17"/>
      <c r="F20" s="17"/>
      <c r="G20" s="17"/>
      <c r="H20" s="17"/>
      <c r="I20" s="7"/>
      <c r="J20" s="16" t="s">
        <v>34</v>
      </c>
      <c r="K20" s="16">
        <v>200</v>
      </c>
      <c r="L20" s="7"/>
      <c r="M20" s="7"/>
      <c r="N20" s="7"/>
      <c r="O20" s="7"/>
      <c r="P20" s="7"/>
      <c r="Q20" s="7"/>
      <c r="R20" s="7"/>
      <c r="S20" s="7"/>
      <c r="T20" s="7"/>
      <c r="U20" s="7"/>
      <c r="V20" s="7"/>
      <c r="W20" s="7"/>
      <c r="X20" s="7"/>
      <c r="Y20" s="7"/>
      <c r="Z20" s="7"/>
      <c r="AA20" s="7"/>
      <c r="AB20" s="7"/>
      <c r="AC20" s="7"/>
      <c r="AD20" s="7"/>
      <c r="AE20" s="7"/>
      <c r="AF20" s="7"/>
      <c r="AG20" s="7"/>
      <c r="AH20" s="7"/>
      <c r="AI20" s="7"/>
      <c r="AJ20" s="7"/>
      <c r="AK20" s="7"/>
    </row>
    <row r="21" spans="1:37" ht="15.75" customHeight="1" x14ac:dyDescent="0.2">
      <c r="A21" s="7"/>
      <c r="B21" s="12" t="s">
        <v>35</v>
      </c>
      <c r="C21" s="14" t="s">
        <v>36</v>
      </c>
      <c r="D21" s="12"/>
      <c r="E21" s="17"/>
      <c r="F21" s="17"/>
      <c r="G21" s="17"/>
      <c r="H21" s="17"/>
      <c r="I21" s="7"/>
      <c r="J21" s="16" t="s">
        <v>18</v>
      </c>
      <c r="K21" s="16">
        <v>250</v>
      </c>
      <c r="L21" s="7"/>
      <c r="M21" s="7"/>
      <c r="N21" s="7"/>
      <c r="O21" s="7"/>
      <c r="P21" s="7"/>
      <c r="Q21" s="7"/>
      <c r="R21" s="7"/>
      <c r="S21" s="7"/>
      <c r="T21" s="7"/>
      <c r="U21" s="7"/>
      <c r="V21" s="7"/>
      <c r="W21" s="7"/>
      <c r="X21" s="7"/>
      <c r="Y21" s="7"/>
      <c r="Z21" s="7"/>
      <c r="AA21" s="7"/>
      <c r="AB21" s="7"/>
      <c r="AC21" s="7"/>
      <c r="AD21" s="7"/>
      <c r="AE21" s="7"/>
      <c r="AF21" s="7"/>
      <c r="AG21" s="7"/>
      <c r="AH21" s="7"/>
      <c r="AI21" s="7"/>
      <c r="AJ21" s="7"/>
      <c r="AK21" s="7"/>
    </row>
    <row r="22" spans="1:37" ht="15.75" customHeight="1" x14ac:dyDescent="0.2">
      <c r="A22" s="7"/>
      <c r="B22" s="12" t="s">
        <v>37</v>
      </c>
      <c r="C22" s="14" t="s">
        <v>38</v>
      </c>
      <c r="D22" s="12"/>
      <c r="E22" s="17"/>
      <c r="F22" s="17"/>
      <c r="G22" s="17"/>
      <c r="H22" s="17"/>
      <c r="I22" s="7"/>
      <c r="J22" s="16" t="s">
        <v>39</v>
      </c>
      <c r="K22" s="16">
        <v>300</v>
      </c>
      <c r="L22" s="7"/>
      <c r="M22" s="7"/>
      <c r="N22" s="7"/>
      <c r="O22" s="7"/>
      <c r="P22" s="7"/>
      <c r="Q22" s="7"/>
      <c r="R22" s="7"/>
      <c r="S22" s="7"/>
      <c r="T22" s="7"/>
      <c r="U22" s="7"/>
      <c r="V22" s="7"/>
      <c r="W22" s="7"/>
      <c r="X22" s="7"/>
      <c r="Y22" s="7"/>
      <c r="Z22" s="7"/>
      <c r="AA22" s="7"/>
      <c r="AB22" s="7"/>
      <c r="AC22" s="7"/>
      <c r="AD22" s="7"/>
      <c r="AE22" s="7"/>
      <c r="AF22" s="7"/>
      <c r="AG22" s="7"/>
      <c r="AH22" s="7"/>
      <c r="AI22" s="7"/>
      <c r="AJ22" s="7"/>
      <c r="AK22" s="7"/>
    </row>
    <row r="23" spans="1:37" ht="15.75" customHeight="1" x14ac:dyDescent="0.2">
      <c r="A23" s="7"/>
      <c r="B23" s="12" t="s">
        <v>40</v>
      </c>
      <c r="C23" s="14" t="s">
        <v>38</v>
      </c>
      <c r="D23" s="12"/>
      <c r="E23" s="17"/>
      <c r="F23" s="17"/>
      <c r="G23" s="17"/>
      <c r="H23" s="17"/>
      <c r="I23" s="7"/>
      <c r="J23" s="16" t="s">
        <v>41</v>
      </c>
      <c r="K23" s="16">
        <v>500</v>
      </c>
      <c r="L23" s="7"/>
      <c r="M23" s="7"/>
      <c r="N23" s="7"/>
      <c r="O23" s="7"/>
      <c r="P23" s="7"/>
      <c r="Q23" s="7"/>
      <c r="R23" s="7"/>
      <c r="S23" s="7"/>
      <c r="T23" s="7"/>
      <c r="U23" s="7"/>
      <c r="V23" s="7"/>
      <c r="W23" s="7"/>
      <c r="X23" s="7"/>
      <c r="Y23" s="7"/>
      <c r="Z23" s="7"/>
      <c r="AA23" s="7"/>
      <c r="AB23" s="7"/>
      <c r="AC23" s="7"/>
      <c r="AD23" s="7"/>
      <c r="AE23" s="7"/>
      <c r="AF23" s="7"/>
      <c r="AG23" s="7"/>
      <c r="AH23" s="7"/>
      <c r="AI23" s="7"/>
      <c r="AJ23" s="7"/>
      <c r="AK23" s="7"/>
    </row>
    <row r="24" spans="1:37" ht="15.75" customHeight="1" x14ac:dyDescent="0.2">
      <c r="A24" s="7"/>
      <c r="B24" s="7"/>
      <c r="C24" s="7"/>
      <c r="D24" s="7"/>
      <c r="E24" s="17"/>
      <c r="F24" s="17"/>
      <c r="G24" s="17"/>
      <c r="H24" s="17"/>
      <c r="I24" s="7"/>
      <c r="J24" s="16" t="s">
        <v>42</v>
      </c>
      <c r="K24" s="16">
        <v>750</v>
      </c>
      <c r="L24" s="7"/>
      <c r="M24" s="7"/>
      <c r="N24" s="7"/>
      <c r="O24" s="7"/>
      <c r="P24" s="7"/>
      <c r="Q24" s="7"/>
      <c r="R24" s="7"/>
      <c r="S24" s="7"/>
      <c r="T24" s="7"/>
      <c r="U24" s="7"/>
      <c r="V24" s="7"/>
      <c r="W24" s="7"/>
      <c r="X24" s="7"/>
      <c r="Y24" s="7"/>
      <c r="Z24" s="7"/>
      <c r="AA24" s="7"/>
      <c r="AB24" s="7"/>
      <c r="AC24" s="7"/>
      <c r="AD24" s="7"/>
      <c r="AE24" s="7"/>
      <c r="AF24" s="7"/>
      <c r="AG24" s="7"/>
      <c r="AH24" s="7"/>
      <c r="AI24" s="7"/>
      <c r="AJ24" s="7"/>
      <c r="AK24" s="7"/>
    </row>
    <row r="25" spans="1:37" ht="15.75" customHeight="1" x14ac:dyDescent="0.2">
      <c r="A25" s="7"/>
      <c r="B25" s="18"/>
      <c r="C25" s="7"/>
      <c r="D25" s="7"/>
      <c r="E25" s="17"/>
      <c r="F25" s="17"/>
      <c r="G25" s="17"/>
      <c r="H25" s="17"/>
      <c r="I25" s="7"/>
      <c r="J25" s="16" t="s">
        <v>43</v>
      </c>
      <c r="K25" s="16">
        <v>1000</v>
      </c>
      <c r="L25" s="7"/>
      <c r="M25" s="7"/>
      <c r="N25" s="7"/>
      <c r="O25" s="7"/>
      <c r="P25" s="7"/>
      <c r="Q25" s="7"/>
      <c r="R25" s="7"/>
      <c r="S25" s="7"/>
      <c r="T25" s="7"/>
      <c r="U25" s="7"/>
      <c r="V25" s="7"/>
      <c r="W25" s="7"/>
      <c r="X25" s="7"/>
      <c r="Y25" s="7"/>
      <c r="Z25" s="7"/>
      <c r="AA25" s="7"/>
      <c r="AB25" s="7"/>
      <c r="AC25" s="7"/>
      <c r="AD25" s="7"/>
      <c r="AE25" s="7"/>
      <c r="AF25" s="7"/>
      <c r="AG25" s="7"/>
      <c r="AH25" s="7"/>
      <c r="AI25" s="7"/>
      <c r="AJ25" s="7"/>
      <c r="AK25" s="7"/>
    </row>
    <row r="26" spans="1:37" ht="15.75" customHeight="1" x14ac:dyDescent="0.2">
      <c r="A26" s="7"/>
      <c r="B26" s="19" t="s">
        <v>44</v>
      </c>
      <c r="C26" s="12"/>
      <c r="D26" s="12"/>
      <c r="E26" s="17"/>
      <c r="F26" s="17"/>
      <c r="G26" s="17"/>
      <c r="H26" s="1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row>
    <row r="27" spans="1:37" ht="15.75" customHeight="1" x14ac:dyDescent="0.2">
      <c r="A27" s="7"/>
      <c r="B27" s="19"/>
      <c r="C27" s="12"/>
      <c r="D27" s="12"/>
      <c r="E27" s="17"/>
      <c r="F27" s="17"/>
      <c r="G27" s="17"/>
      <c r="H27" s="17"/>
      <c r="I27" s="7"/>
      <c r="J27" s="12" t="s">
        <v>20</v>
      </c>
      <c r="K27" s="12" t="s">
        <v>45</v>
      </c>
      <c r="L27" s="7"/>
      <c r="M27" s="7"/>
      <c r="N27" s="7"/>
      <c r="O27" s="7"/>
      <c r="P27" s="7"/>
      <c r="Q27" s="7"/>
      <c r="R27" s="7"/>
      <c r="S27" s="7"/>
      <c r="T27" s="7"/>
      <c r="U27" s="7"/>
      <c r="V27" s="7"/>
      <c r="W27" s="7"/>
      <c r="X27" s="7"/>
      <c r="Y27" s="7"/>
      <c r="Z27" s="7"/>
      <c r="AA27" s="7"/>
      <c r="AB27" s="7"/>
      <c r="AC27" s="7"/>
      <c r="AD27" s="7"/>
      <c r="AE27" s="7"/>
      <c r="AF27" s="7"/>
      <c r="AG27" s="7"/>
      <c r="AH27" s="7"/>
      <c r="AI27" s="7"/>
      <c r="AJ27" s="7"/>
      <c r="AK27" s="7"/>
    </row>
    <row r="28" spans="1:37" ht="15.75" customHeight="1" x14ac:dyDescent="0.2">
      <c r="A28" s="7"/>
      <c r="B28" s="12" t="s">
        <v>46</v>
      </c>
      <c r="C28" s="12" t="e">
        <f t="array" aca="1" ref="C28" ca="1">_xludf.XLOOKUP(C17,'LEDs by area'!$J$29:$J$32,'LEDs by area'!$K$29:$K$32,0)</f>
        <v>#NAME?</v>
      </c>
      <c r="D28" s="12"/>
      <c r="E28" s="17"/>
      <c r="F28" s="17"/>
      <c r="G28" s="17"/>
      <c r="H28" s="17"/>
      <c r="I28" s="7"/>
      <c r="J28" s="16" t="s">
        <v>11</v>
      </c>
      <c r="K28" s="16" t="s">
        <v>47</v>
      </c>
      <c r="L28" s="7"/>
      <c r="M28" s="7"/>
      <c r="N28" s="7"/>
      <c r="O28" s="7"/>
      <c r="P28" s="7"/>
      <c r="Q28" s="7"/>
      <c r="R28" s="7"/>
      <c r="S28" s="7"/>
      <c r="T28" s="7"/>
      <c r="U28" s="7"/>
      <c r="V28" s="7"/>
      <c r="W28" s="7"/>
      <c r="X28" s="7"/>
      <c r="Y28" s="7"/>
      <c r="Z28" s="7"/>
      <c r="AA28" s="7"/>
      <c r="AB28" s="7"/>
      <c r="AC28" s="7"/>
      <c r="AD28" s="7"/>
      <c r="AE28" s="7"/>
      <c r="AF28" s="7"/>
      <c r="AG28" s="7"/>
      <c r="AH28" s="7"/>
      <c r="AI28" s="7"/>
      <c r="AJ28" s="7"/>
      <c r="AK28" s="7"/>
    </row>
    <row r="29" spans="1:37" ht="15.75" customHeight="1" x14ac:dyDescent="0.2">
      <c r="A29" s="7"/>
      <c r="B29" s="12" t="s">
        <v>48</v>
      </c>
      <c r="C29" s="12">
        <v>180</v>
      </c>
      <c r="D29" s="12"/>
      <c r="E29" s="17" t="s">
        <v>49</v>
      </c>
      <c r="F29" s="17"/>
      <c r="G29" s="17"/>
      <c r="H29" s="17"/>
      <c r="I29" s="7"/>
      <c r="J29" s="16" t="s">
        <v>50</v>
      </c>
      <c r="K29" s="16">
        <v>17.5</v>
      </c>
      <c r="L29" s="7"/>
      <c r="M29" s="7"/>
      <c r="N29" s="7"/>
      <c r="O29" s="7"/>
      <c r="P29" s="7"/>
      <c r="Q29" s="7"/>
      <c r="R29" s="7"/>
      <c r="S29" s="7"/>
      <c r="T29" s="7"/>
      <c r="U29" s="7"/>
      <c r="V29" s="7"/>
      <c r="W29" s="7"/>
      <c r="X29" s="7"/>
      <c r="Y29" s="7"/>
      <c r="Z29" s="7"/>
      <c r="AA29" s="7"/>
      <c r="AB29" s="7"/>
      <c r="AC29" s="7"/>
      <c r="AD29" s="7"/>
      <c r="AE29" s="7"/>
      <c r="AF29" s="7"/>
      <c r="AG29" s="7"/>
      <c r="AH29" s="7"/>
      <c r="AI29" s="7"/>
      <c r="AJ29" s="7"/>
      <c r="AK29" s="7"/>
    </row>
    <row r="30" spans="1:37" ht="15.75" customHeight="1" x14ac:dyDescent="0.2">
      <c r="A30" s="7"/>
      <c r="B30" s="19"/>
      <c r="C30" s="12"/>
      <c r="D30" s="12"/>
      <c r="E30" s="17"/>
      <c r="F30" s="17"/>
      <c r="G30" s="17"/>
      <c r="H30" s="17"/>
      <c r="I30" s="7"/>
      <c r="J30" s="16" t="s">
        <v>51</v>
      </c>
      <c r="K30" s="16">
        <v>20</v>
      </c>
      <c r="L30" s="7"/>
      <c r="M30" s="7"/>
      <c r="N30" s="7"/>
      <c r="O30" s="7"/>
      <c r="P30" s="7"/>
      <c r="Q30" s="7"/>
      <c r="R30" s="7"/>
      <c r="S30" s="7"/>
      <c r="T30" s="7"/>
      <c r="U30" s="7"/>
      <c r="V30" s="7"/>
      <c r="W30" s="7"/>
      <c r="X30" s="7"/>
      <c r="Y30" s="7"/>
      <c r="Z30" s="7"/>
      <c r="AA30" s="7"/>
      <c r="AB30" s="7"/>
      <c r="AC30" s="7"/>
      <c r="AD30" s="7"/>
      <c r="AE30" s="7"/>
      <c r="AF30" s="7"/>
      <c r="AG30" s="7"/>
      <c r="AH30" s="7"/>
      <c r="AI30" s="7"/>
      <c r="AJ30" s="7"/>
      <c r="AK30" s="7"/>
    </row>
    <row r="31" spans="1:37" ht="15.75" customHeight="1" x14ac:dyDescent="0.2">
      <c r="A31" s="7"/>
      <c r="B31" s="12" t="s">
        <v>52</v>
      </c>
      <c r="C31" s="12" t="e">
        <f t="array" aca="1" ref="C31" ca="1">_xludf.XLOOKUP(C16,'LEDs by area'!$J$15:$J$25,'LEDs by area'!$K$15:$K$25,0)</f>
        <v>#NAME?</v>
      </c>
      <c r="D31" s="12"/>
      <c r="E31" s="17"/>
      <c r="F31" s="17"/>
      <c r="G31" s="17"/>
      <c r="H31" s="17"/>
      <c r="I31" s="7"/>
      <c r="J31" s="16" t="s">
        <v>21</v>
      </c>
      <c r="K31" s="16">
        <v>80</v>
      </c>
      <c r="L31" s="7"/>
      <c r="M31" s="7"/>
      <c r="N31" s="7"/>
      <c r="O31" s="7"/>
      <c r="P31" s="7"/>
      <c r="Q31" s="7"/>
      <c r="R31" s="7"/>
      <c r="S31" s="7"/>
      <c r="T31" s="7"/>
      <c r="U31" s="7"/>
      <c r="V31" s="7"/>
      <c r="W31" s="7"/>
      <c r="X31" s="7"/>
      <c r="Y31" s="7"/>
      <c r="Z31" s="7"/>
      <c r="AA31" s="7"/>
      <c r="AB31" s="7"/>
      <c r="AC31" s="7"/>
      <c r="AD31" s="7"/>
      <c r="AE31" s="7"/>
      <c r="AF31" s="7"/>
      <c r="AG31" s="7"/>
      <c r="AH31" s="7"/>
      <c r="AI31" s="7"/>
      <c r="AJ31" s="7"/>
      <c r="AK31" s="7"/>
    </row>
    <row r="32" spans="1:37" ht="15.75" customHeight="1" x14ac:dyDescent="0.2">
      <c r="A32" s="7"/>
      <c r="B32" s="12"/>
      <c r="C32" s="12"/>
      <c r="D32" s="12"/>
      <c r="E32" s="17"/>
      <c r="F32" s="17"/>
      <c r="G32" s="17"/>
      <c r="H32" s="17"/>
      <c r="I32" s="7"/>
      <c r="J32" s="16" t="s">
        <v>53</v>
      </c>
      <c r="K32" s="16">
        <v>80</v>
      </c>
      <c r="L32" s="7"/>
      <c r="M32" s="7"/>
      <c r="N32" s="7"/>
      <c r="O32" s="7"/>
      <c r="P32" s="7"/>
      <c r="Q32" s="7"/>
      <c r="R32" s="7"/>
      <c r="S32" s="7"/>
      <c r="T32" s="7"/>
      <c r="U32" s="7"/>
      <c r="V32" s="7"/>
      <c r="W32" s="7"/>
      <c r="X32" s="7"/>
      <c r="Y32" s="7"/>
      <c r="Z32" s="7"/>
      <c r="AA32" s="7"/>
      <c r="AB32" s="7"/>
      <c r="AC32" s="7"/>
      <c r="AD32" s="7"/>
      <c r="AE32" s="7"/>
      <c r="AF32" s="7"/>
      <c r="AG32" s="7"/>
      <c r="AH32" s="7"/>
      <c r="AI32" s="7"/>
      <c r="AJ32" s="7"/>
      <c r="AK32" s="7"/>
    </row>
    <row r="33" spans="1:37" ht="15.75" customHeight="1" x14ac:dyDescent="0.2">
      <c r="A33" s="7"/>
      <c r="B33" s="12" t="s">
        <v>54</v>
      </c>
      <c r="C33" s="12" t="e">
        <f ca="1">C14*C31/C28</f>
        <v>#NAME?</v>
      </c>
      <c r="D33" s="12"/>
      <c r="E33" s="17"/>
      <c r="F33" s="17"/>
      <c r="G33" s="17"/>
      <c r="H33" s="1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row>
    <row r="34" spans="1:37" ht="15.75" customHeight="1" x14ac:dyDescent="0.2">
      <c r="A34" s="7"/>
      <c r="B34" s="12" t="s">
        <v>55</v>
      </c>
      <c r="C34" s="20" t="e">
        <f ca="1">C14*C31/C29</f>
        <v>#NAME?</v>
      </c>
      <c r="D34" s="12"/>
      <c r="E34" s="17"/>
      <c r="F34" s="17"/>
      <c r="G34" s="17"/>
      <c r="H34" s="17"/>
      <c r="I34" s="7"/>
      <c r="J34" s="12" t="s">
        <v>28</v>
      </c>
      <c r="K34" s="12"/>
      <c r="L34" s="7"/>
      <c r="M34" s="7"/>
      <c r="N34" s="7"/>
      <c r="O34" s="7"/>
      <c r="P34" s="7"/>
      <c r="Q34" s="7"/>
      <c r="R34" s="7"/>
      <c r="S34" s="7"/>
      <c r="T34" s="7"/>
      <c r="U34" s="7"/>
      <c r="V34" s="7"/>
      <c r="W34" s="7"/>
      <c r="X34" s="7"/>
      <c r="Y34" s="7"/>
      <c r="Z34" s="7"/>
      <c r="AA34" s="7"/>
      <c r="AB34" s="7"/>
      <c r="AC34" s="7"/>
      <c r="AD34" s="7"/>
      <c r="AE34" s="7"/>
      <c r="AF34" s="7"/>
      <c r="AG34" s="7"/>
      <c r="AH34" s="7"/>
      <c r="AI34" s="7"/>
      <c r="AJ34" s="7"/>
      <c r="AK34" s="7"/>
    </row>
    <row r="35" spans="1:37" ht="15.75" customHeight="1" x14ac:dyDescent="0.2">
      <c r="A35" s="7"/>
      <c r="B35" s="12"/>
      <c r="C35" s="12"/>
      <c r="D35" s="12"/>
      <c r="E35" s="17"/>
      <c r="F35" s="17"/>
      <c r="G35" s="17"/>
      <c r="H35" s="17"/>
      <c r="I35" s="7"/>
      <c r="J35" s="16" t="s">
        <v>11</v>
      </c>
      <c r="K35" s="16" t="s">
        <v>56</v>
      </c>
      <c r="L35" s="7"/>
      <c r="M35" s="7"/>
      <c r="N35" s="7"/>
      <c r="O35" s="7"/>
      <c r="P35" s="7"/>
      <c r="Q35" s="7"/>
      <c r="R35" s="7"/>
      <c r="S35" s="7"/>
      <c r="T35" s="7"/>
      <c r="U35" s="7"/>
      <c r="V35" s="7"/>
      <c r="W35" s="7"/>
      <c r="X35" s="7"/>
      <c r="Y35" s="7"/>
      <c r="Z35" s="7"/>
      <c r="AA35" s="7"/>
      <c r="AB35" s="7"/>
      <c r="AC35" s="7"/>
      <c r="AD35" s="7"/>
      <c r="AE35" s="7"/>
      <c r="AF35" s="7"/>
      <c r="AG35" s="7"/>
      <c r="AH35" s="7"/>
      <c r="AI35" s="7"/>
      <c r="AJ35" s="7"/>
      <c r="AK35" s="7"/>
    </row>
    <row r="36" spans="1:37" ht="15.75" customHeight="1" x14ac:dyDescent="0.2">
      <c r="A36" s="7"/>
      <c r="B36" s="12" t="s">
        <v>57</v>
      </c>
      <c r="C36" s="12" t="e">
        <f t="array" aca="1" ref="C36" ca="1">_xludf.XLOOKUP(C19,'LEDs by area'!$J$35:$J$38,'LEDs by area'!$K$35:$K$38,0)</f>
        <v>#NAME?</v>
      </c>
      <c r="D36" s="12"/>
      <c r="E36" s="17"/>
      <c r="F36" s="17"/>
      <c r="G36" s="17"/>
      <c r="H36" s="17"/>
      <c r="I36" s="7"/>
      <c r="J36" s="16" t="s">
        <v>29</v>
      </c>
      <c r="K36" s="16">
        <v>1</v>
      </c>
      <c r="L36" s="7"/>
      <c r="M36" s="7"/>
      <c r="N36" s="7"/>
      <c r="O36" s="7"/>
      <c r="P36" s="7"/>
      <c r="Q36" s="7"/>
      <c r="R36" s="7"/>
      <c r="S36" s="7"/>
      <c r="T36" s="7"/>
      <c r="U36" s="7"/>
      <c r="V36" s="7"/>
      <c r="W36" s="7"/>
      <c r="X36" s="7"/>
      <c r="Y36" s="7"/>
      <c r="Z36" s="7"/>
      <c r="AA36" s="7"/>
      <c r="AB36" s="7"/>
      <c r="AC36" s="7"/>
      <c r="AD36" s="7"/>
      <c r="AE36" s="7"/>
      <c r="AF36" s="7"/>
      <c r="AG36" s="7"/>
      <c r="AH36" s="7"/>
      <c r="AI36" s="7"/>
      <c r="AJ36" s="7"/>
      <c r="AK36" s="7"/>
    </row>
    <row r="37" spans="1:37" ht="15.75" customHeight="1" x14ac:dyDescent="0.2">
      <c r="A37" s="7"/>
      <c r="B37" s="12" t="s">
        <v>58</v>
      </c>
      <c r="C37" s="12" t="e">
        <f t="array" aca="1" ref="C37" ca="1">_xludf.XLOOKUP(C22,'LEDs by area'!$J$58:$J$59,'LEDs by area'!$K$58:$K$59,0)*K42+_xludf.XLOOKUP(C23,'LEDs by area'!$J$58:$J$59,'LEDs by area'!$K$58:$K$59,0)*K43</f>
        <v>#NAME?</v>
      </c>
      <c r="D37" s="12"/>
      <c r="E37" s="17"/>
      <c r="F37" s="17"/>
      <c r="G37" s="17"/>
      <c r="H37" s="17"/>
      <c r="I37" s="7"/>
      <c r="J37" s="16" t="s">
        <v>59</v>
      </c>
      <c r="K37" s="16">
        <v>2</v>
      </c>
      <c r="L37" s="7"/>
      <c r="M37" s="7"/>
      <c r="N37" s="7"/>
      <c r="O37" s="7"/>
      <c r="P37" s="7"/>
      <c r="Q37" s="7"/>
      <c r="R37" s="7"/>
      <c r="S37" s="7"/>
      <c r="T37" s="7"/>
      <c r="U37" s="7"/>
      <c r="V37" s="7"/>
      <c r="W37" s="7"/>
      <c r="X37" s="7"/>
      <c r="Y37" s="7"/>
      <c r="Z37" s="7"/>
      <c r="AA37" s="7"/>
      <c r="AB37" s="7"/>
      <c r="AC37" s="7"/>
      <c r="AD37" s="7"/>
      <c r="AE37" s="7"/>
      <c r="AF37" s="7"/>
      <c r="AG37" s="7"/>
      <c r="AH37" s="7"/>
      <c r="AI37" s="7"/>
      <c r="AJ37" s="7"/>
      <c r="AK37" s="7"/>
    </row>
    <row r="38" spans="1:37" ht="15.75" customHeight="1" x14ac:dyDescent="0.2">
      <c r="A38" s="7"/>
      <c r="B38" s="12"/>
      <c r="C38" s="12"/>
      <c r="D38" s="12"/>
      <c r="E38" s="17"/>
      <c r="F38" s="17"/>
      <c r="G38" s="17"/>
      <c r="H38" s="17"/>
      <c r="I38" s="7"/>
      <c r="J38" s="16" t="s">
        <v>60</v>
      </c>
      <c r="K38" s="16">
        <v>3</v>
      </c>
      <c r="L38" s="7"/>
      <c r="M38" s="7"/>
      <c r="N38" s="7"/>
      <c r="O38" s="7"/>
      <c r="P38" s="7"/>
      <c r="Q38" s="7"/>
      <c r="R38" s="7"/>
      <c r="S38" s="7"/>
      <c r="T38" s="7"/>
      <c r="U38" s="7"/>
      <c r="V38" s="7"/>
      <c r="W38" s="7"/>
      <c r="X38" s="7"/>
      <c r="Y38" s="7"/>
      <c r="Z38" s="7"/>
      <c r="AA38" s="7"/>
      <c r="AB38" s="7"/>
      <c r="AC38" s="7"/>
      <c r="AD38" s="7"/>
      <c r="AE38" s="7"/>
      <c r="AF38" s="7"/>
      <c r="AG38" s="7"/>
      <c r="AH38" s="7"/>
      <c r="AI38" s="7"/>
      <c r="AJ38" s="7"/>
      <c r="AK38" s="7"/>
    </row>
    <row r="39" spans="1:37" ht="15.75" customHeight="1" x14ac:dyDescent="0.2">
      <c r="A39" s="7"/>
      <c r="B39" s="12" t="s">
        <v>61</v>
      </c>
      <c r="C39" s="12" t="e">
        <f ca="1">C36+C37</f>
        <v>#NAME?</v>
      </c>
      <c r="D39" s="12"/>
      <c r="E39" s="17"/>
      <c r="F39" s="17"/>
      <c r="G39" s="17"/>
      <c r="H39" s="1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row>
    <row r="40" spans="1:37" ht="15.75" customHeight="1" x14ac:dyDescent="0.2">
      <c r="A40" s="7"/>
      <c r="B40" s="12"/>
      <c r="C40" s="12"/>
      <c r="D40" s="12"/>
      <c r="E40" s="17"/>
      <c r="F40" s="17"/>
      <c r="G40" s="17"/>
      <c r="H40" s="17"/>
      <c r="I40" s="7"/>
      <c r="J40" s="12" t="s">
        <v>62</v>
      </c>
      <c r="K40" s="12"/>
      <c r="L40" s="7"/>
      <c r="M40" s="7"/>
      <c r="N40" s="7"/>
      <c r="O40" s="7"/>
      <c r="P40" s="7"/>
      <c r="Q40" s="7"/>
      <c r="R40" s="7"/>
      <c r="S40" s="7"/>
      <c r="T40" s="7"/>
      <c r="U40" s="7"/>
      <c r="V40" s="7"/>
      <c r="W40" s="7"/>
      <c r="X40" s="7"/>
      <c r="Y40" s="7"/>
      <c r="Z40" s="7"/>
      <c r="AA40" s="7"/>
      <c r="AB40" s="7"/>
      <c r="AC40" s="7"/>
      <c r="AD40" s="7"/>
      <c r="AE40" s="7"/>
      <c r="AF40" s="7"/>
      <c r="AG40" s="7"/>
      <c r="AH40" s="7"/>
      <c r="AI40" s="7"/>
      <c r="AJ40" s="7"/>
      <c r="AK40" s="7"/>
    </row>
    <row r="41" spans="1:37" ht="15.75" customHeight="1" x14ac:dyDescent="0.2">
      <c r="A41" s="7"/>
      <c r="B41" s="12"/>
      <c r="C41" s="12"/>
      <c r="D41" s="12"/>
      <c r="E41" s="17"/>
      <c r="F41" s="17"/>
      <c r="G41" s="17"/>
      <c r="H41" s="17"/>
      <c r="I41" s="7"/>
      <c r="J41" s="16" t="s">
        <v>11</v>
      </c>
      <c r="K41" s="16" t="s">
        <v>56</v>
      </c>
      <c r="L41" s="7"/>
      <c r="M41" s="7"/>
      <c r="N41" s="7"/>
      <c r="O41" s="7"/>
      <c r="P41" s="7"/>
      <c r="Q41" s="7"/>
      <c r="R41" s="7"/>
      <c r="S41" s="7"/>
      <c r="T41" s="7"/>
      <c r="U41" s="7"/>
      <c r="V41" s="7"/>
      <c r="W41" s="7"/>
      <c r="X41" s="7"/>
      <c r="Y41" s="7"/>
      <c r="Z41" s="7"/>
      <c r="AA41" s="7"/>
      <c r="AB41" s="7"/>
      <c r="AC41" s="7"/>
      <c r="AD41" s="7"/>
      <c r="AE41" s="7"/>
      <c r="AF41" s="7"/>
      <c r="AG41" s="7"/>
      <c r="AH41" s="7"/>
      <c r="AI41" s="7"/>
      <c r="AJ41" s="7"/>
      <c r="AK41" s="7"/>
    </row>
    <row r="42" spans="1:37" ht="15.75" customHeight="1" x14ac:dyDescent="0.2">
      <c r="A42" s="7"/>
      <c r="B42" s="19" t="s">
        <v>63</v>
      </c>
      <c r="C42" s="21" t="e">
        <f ca="1">C39*C34</f>
        <v>#NAME?</v>
      </c>
      <c r="D42" s="12"/>
      <c r="E42" s="17"/>
      <c r="F42" s="17"/>
      <c r="G42" s="17"/>
      <c r="H42" s="17"/>
      <c r="I42" s="7"/>
      <c r="J42" s="16" t="s">
        <v>64</v>
      </c>
      <c r="K42" s="16">
        <v>0.5</v>
      </c>
      <c r="L42" s="7"/>
      <c r="M42" s="7"/>
      <c r="N42" s="7"/>
      <c r="O42" s="7"/>
      <c r="P42" s="7"/>
      <c r="Q42" s="7"/>
      <c r="R42" s="7"/>
      <c r="S42" s="7"/>
      <c r="T42" s="7"/>
      <c r="U42" s="7"/>
      <c r="V42" s="7"/>
      <c r="W42" s="7"/>
      <c r="X42" s="7"/>
      <c r="Y42" s="7"/>
      <c r="Z42" s="7"/>
      <c r="AA42" s="7"/>
      <c r="AB42" s="7"/>
      <c r="AC42" s="7"/>
      <c r="AD42" s="7"/>
      <c r="AE42" s="7"/>
      <c r="AF42" s="7"/>
      <c r="AG42" s="7"/>
      <c r="AH42" s="7"/>
      <c r="AI42" s="7"/>
      <c r="AJ42" s="7"/>
      <c r="AK42" s="7"/>
    </row>
    <row r="43" spans="1:37" ht="15.75" customHeight="1" x14ac:dyDescent="0.2">
      <c r="A43" s="7"/>
      <c r="B43" s="12"/>
      <c r="C43" s="12"/>
      <c r="D43" s="12"/>
      <c r="E43" s="17"/>
      <c r="F43" s="17"/>
      <c r="G43" s="17"/>
      <c r="H43" s="17"/>
      <c r="I43" s="7"/>
      <c r="J43" s="16" t="s">
        <v>65</v>
      </c>
      <c r="K43" s="16">
        <v>0.5</v>
      </c>
      <c r="L43" s="7"/>
      <c r="M43" s="7"/>
      <c r="N43" s="7"/>
      <c r="O43" s="7"/>
      <c r="P43" s="7"/>
      <c r="Q43" s="7"/>
      <c r="R43" s="7"/>
      <c r="S43" s="7"/>
      <c r="T43" s="7"/>
      <c r="U43" s="7"/>
      <c r="V43" s="7"/>
      <c r="W43" s="7"/>
      <c r="X43" s="7"/>
      <c r="Y43" s="7"/>
      <c r="Z43" s="7"/>
      <c r="AA43" s="7"/>
      <c r="AB43" s="7"/>
      <c r="AC43" s="7"/>
      <c r="AD43" s="7"/>
      <c r="AE43" s="7"/>
      <c r="AF43" s="7"/>
      <c r="AG43" s="7"/>
      <c r="AH43" s="7"/>
      <c r="AI43" s="7"/>
      <c r="AJ43" s="7"/>
      <c r="AK43" s="7"/>
    </row>
    <row r="44" spans="1:37" ht="15.75" customHeight="1" x14ac:dyDescent="0.2">
      <c r="A44" s="7"/>
      <c r="B44" s="12" t="s">
        <v>66</v>
      </c>
      <c r="C44" s="20" t="e">
        <f ca="1">C33*C15/1000</f>
        <v>#NAME?</v>
      </c>
      <c r="D44" s="12"/>
      <c r="E44" s="17"/>
      <c r="F44" s="17"/>
      <c r="G44" s="17"/>
      <c r="H44" s="1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row>
    <row r="45" spans="1:37" ht="15.75" customHeight="1" x14ac:dyDescent="0.2">
      <c r="A45" s="7"/>
      <c r="B45" s="12" t="s">
        <v>67</v>
      </c>
      <c r="C45" s="20" t="e">
        <f ca="1">C34*C15/1000</f>
        <v>#NAME?</v>
      </c>
      <c r="D45" s="12"/>
      <c r="E45" s="17"/>
      <c r="F45" s="17"/>
      <c r="G45" s="17"/>
      <c r="H45" s="17"/>
      <c r="I45" s="7"/>
      <c r="J45" s="12" t="s">
        <v>32</v>
      </c>
      <c r="K45" s="12"/>
      <c r="L45" s="7"/>
      <c r="M45" s="7"/>
      <c r="N45" s="7"/>
      <c r="O45" s="7"/>
      <c r="P45" s="7"/>
      <c r="Q45" s="7"/>
      <c r="R45" s="7"/>
      <c r="S45" s="7"/>
      <c r="T45" s="7"/>
      <c r="U45" s="7"/>
      <c r="V45" s="7"/>
      <c r="W45" s="7"/>
      <c r="X45" s="7"/>
      <c r="Y45" s="7"/>
      <c r="Z45" s="7"/>
      <c r="AA45" s="7"/>
      <c r="AB45" s="7"/>
      <c r="AC45" s="7"/>
      <c r="AD45" s="7"/>
      <c r="AE45" s="7"/>
      <c r="AF45" s="7"/>
      <c r="AG45" s="7"/>
      <c r="AH45" s="7"/>
      <c r="AI45" s="7"/>
      <c r="AJ45" s="7"/>
      <c r="AK45" s="7"/>
    </row>
    <row r="46" spans="1:37" ht="15.75" customHeight="1" x14ac:dyDescent="0.2">
      <c r="A46" s="7"/>
      <c r="B46" s="12" t="s">
        <v>68</v>
      </c>
      <c r="C46" s="12" t="e">
        <f t="array" aca="1" ref="C46" ca="1">_xludf.XLOOKUP(C22,'LEDs by area'!$J$58:$J$59,'LEDs by area'!$K$58:$K$59,0)*_xludf.XLOOKUP(C20,'LEDs by area'!$J$47:$J$49,'LEDs by area'!$K$47:$K$49,0)</f>
        <v>#NAME?</v>
      </c>
      <c r="D46" s="12"/>
      <c r="E46" s="17"/>
      <c r="F46" s="17"/>
      <c r="G46" s="17"/>
      <c r="H46" s="17"/>
      <c r="I46" s="7"/>
      <c r="J46" s="16" t="s">
        <v>11</v>
      </c>
      <c r="K46" s="16" t="s">
        <v>69</v>
      </c>
      <c r="L46" s="7"/>
      <c r="M46" s="7"/>
      <c r="N46" s="7"/>
      <c r="O46" s="7"/>
      <c r="P46" s="7"/>
      <c r="Q46" s="7"/>
      <c r="R46" s="7"/>
      <c r="S46" s="7"/>
      <c r="T46" s="7"/>
      <c r="U46" s="7"/>
      <c r="V46" s="7"/>
      <c r="W46" s="7"/>
      <c r="X46" s="7"/>
      <c r="Y46" s="7"/>
      <c r="Z46" s="7"/>
      <c r="AA46" s="7"/>
      <c r="AB46" s="7"/>
      <c r="AC46" s="7"/>
      <c r="AD46" s="7"/>
      <c r="AE46" s="7"/>
      <c r="AF46" s="7"/>
      <c r="AG46" s="7"/>
      <c r="AH46" s="7"/>
      <c r="AI46" s="7"/>
      <c r="AJ46" s="7"/>
      <c r="AK46" s="7"/>
    </row>
    <row r="47" spans="1:37" ht="15.75" customHeight="1" x14ac:dyDescent="0.2">
      <c r="A47" s="7"/>
      <c r="B47" s="12" t="s">
        <v>70</v>
      </c>
      <c r="C47" s="12" t="e">
        <f t="array" aca="1" ref="C47" ca="1">_xludf.XLOOKUP(C23,'LEDs by area'!$J$58:$J$59,'LEDs by area'!$K$58:$K$59,0)*_xludf.XLOOKUP(C21,'LEDs by area'!$J$53:$J$55,'LEDs by area'!$K$53:$K$55,0)</f>
        <v>#NAME?</v>
      </c>
      <c r="D47" s="12"/>
      <c r="E47" s="17"/>
      <c r="F47" s="17"/>
      <c r="G47" s="17"/>
      <c r="H47" s="17"/>
      <c r="I47" s="7"/>
      <c r="J47" s="16" t="s">
        <v>71</v>
      </c>
      <c r="K47" s="16">
        <v>0.1</v>
      </c>
      <c r="L47" s="7"/>
      <c r="M47" s="7"/>
      <c r="N47" s="7"/>
      <c r="O47" s="7"/>
      <c r="P47" s="7"/>
      <c r="Q47" s="7"/>
      <c r="R47" s="7"/>
      <c r="S47" s="7"/>
      <c r="T47" s="7"/>
      <c r="U47" s="7"/>
      <c r="V47" s="7"/>
      <c r="W47" s="7"/>
      <c r="X47" s="7"/>
      <c r="Y47" s="7"/>
      <c r="Z47" s="7"/>
      <c r="AA47" s="7"/>
      <c r="AB47" s="7"/>
      <c r="AC47" s="7"/>
      <c r="AD47" s="7"/>
      <c r="AE47" s="7"/>
      <c r="AF47" s="7"/>
      <c r="AG47" s="7"/>
      <c r="AH47" s="7"/>
      <c r="AI47" s="7"/>
      <c r="AJ47" s="7"/>
      <c r="AK47" s="7"/>
    </row>
    <row r="48" spans="1:37" ht="15.75" customHeight="1" x14ac:dyDescent="0.2">
      <c r="A48" s="7"/>
      <c r="B48" s="12" t="s">
        <v>72</v>
      </c>
      <c r="C48" s="20" t="e">
        <f ca="1">C45*(1-C46-C47)</f>
        <v>#NAME?</v>
      </c>
      <c r="D48" s="12"/>
      <c r="E48" s="17"/>
      <c r="F48" s="17"/>
      <c r="G48" s="17"/>
      <c r="H48" s="17"/>
      <c r="I48" s="7"/>
      <c r="J48" s="16" t="s">
        <v>33</v>
      </c>
      <c r="K48" s="16">
        <f>0.5*0.5</f>
        <v>0.25</v>
      </c>
      <c r="L48" s="7"/>
      <c r="M48" s="16" t="s">
        <v>73</v>
      </c>
      <c r="N48" s="7"/>
      <c r="O48" s="7"/>
      <c r="P48" s="7"/>
      <c r="Q48" s="7"/>
      <c r="R48" s="7"/>
      <c r="S48" s="7"/>
      <c r="T48" s="7"/>
      <c r="U48" s="7"/>
      <c r="V48" s="7"/>
      <c r="W48" s="7"/>
      <c r="X48" s="7"/>
      <c r="Y48" s="7"/>
      <c r="Z48" s="7"/>
      <c r="AA48" s="7"/>
      <c r="AB48" s="7"/>
      <c r="AC48" s="7"/>
      <c r="AD48" s="7"/>
      <c r="AE48" s="7"/>
      <c r="AF48" s="7"/>
      <c r="AG48" s="7"/>
      <c r="AH48" s="7"/>
      <c r="AI48" s="7"/>
      <c r="AJ48" s="7"/>
      <c r="AK48" s="7"/>
    </row>
    <row r="49" spans="1:37" ht="15.75" customHeight="1" x14ac:dyDescent="0.2">
      <c r="A49" s="7"/>
      <c r="B49" s="12"/>
      <c r="C49" s="12"/>
      <c r="D49" s="12"/>
      <c r="E49" s="17"/>
      <c r="F49" s="17"/>
      <c r="G49" s="17"/>
      <c r="H49" s="17"/>
      <c r="I49" s="7"/>
      <c r="J49" s="16" t="s">
        <v>74</v>
      </c>
      <c r="K49" s="16">
        <f>0.5*0.9</f>
        <v>0.45</v>
      </c>
      <c r="L49" s="7"/>
      <c r="M49" s="16" t="s">
        <v>73</v>
      </c>
      <c r="N49" s="7"/>
      <c r="O49" s="7"/>
      <c r="P49" s="7"/>
      <c r="Q49" s="7"/>
      <c r="R49" s="7"/>
      <c r="S49" s="7"/>
      <c r="T49" s="7"/>
      <c r="U49" s="7"/>
      <c r="V49" s="7"/>
      <c r="W49" s="7"/>
      <c r="X49" s="7"/>
      <c r="Y49" s="7"/>
      <c r="Z49" s="7"/>
      <c r="AA49" s="7"/>
      <c r="AB49" s="7"/>
      <c r="AC49" s="7"/>
      <c r="AD49" s="7"/>
      <c r="AE49" s="7"/>
      <c r="AF49" s="7"/>
      <c r="AG49" s="7"/>
      <c r="AH49" s="7"/>
      <c r="AI49" s="7"/>
      <c r="AJ49" s="7"/>
      <c r="AK49" s="7"/>
    </row>
    <row r="50" spans="1:37" ht="15.75" customHeight="1" x14ac:dyDescent="0.2">
      <c r="A50" s="7"/>
      <c r="B50" s="12"/>
      <c r="C50" s="12"/>
      <c r="D50" s="12"/>
      <c r="E50" s="17"/>
      <c r="F50" s="17"/>
      <c r="G50" s="17"/>
      <c r="H50" s="1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row>
    <row r="51" spans="1:37" ht="15.75" customHeight="1" x14ac:dyDescent="0.2">
      <c r="A51" s="7"/>
      <c r="B51" s="12" t="s">
        <v>75</v>
      </c>
      <c r="C51" s="12">
        <v>0.19900000000000001</v>
      </c>
      <c r="D51" s="12" t="s">
        <v>76</v>
      </c>
      <c r="E51" s="17"/>
      <c r="F51" s="17"/>
      <c r="G51" s="17"/>
      <c r="H51" s="17"/>
      <c r="I51" s="7"/>
      <c r="J51" s="12" t="s">
        <v>77</v>
      </c>
      <c r="K51" s="12"/>
      <c r="L51" s="7"/>
      <c r="M51" s="7"/>
      <c r="N51" s="7"/>
      <c r="O51" s="7"/>
      <c r="P51" s="7"/>
      <c r="Q51" s="7"/>
      <c r="R51" s="7"/>
      <c r="S51" s="7"/>
      <c r="T51" s="7"/>
      <c r="U51" s="7"/>
      <c r="V51" s="7"/>
      <c r="W51" s="7"/>
      <c r="X51" s="7"/>
      <c r="Y51" s="7"/>
      <c r="Z51" s="7"/>
      <c r="AA51" s="7"/>
      <c r="AB51" s="7"/>
      <c r="AC51" s="7"/>
      <c r="AD51" s="7"/>
      <c r="AE51" s="7"/>
      <c r="AF51" s="7"/>
      <c r="AG51" s="7"/>
      <c r="AH51" s="7"/>
      <c r="AI51" s="7"/>
      <c r="AJ51" s="7"/>
      <c r="AK51" s="7"/>
    </row>
    <row r="52" spans="1:37" ht="15.75" customHeight="1" x14ac:dyDescent="0.2">
      <c r="A52" s="7"/>
      <c r="B52" s="19" t="s">
        <v>78</v>
      </c>
      <c r="C52" s="21" t="e">
        <f ca="1">C44-C48</f>
        <v>#NAME?</v>
      </c>
      <c r="D52" s="19" t="s">
        <v>79</v>
      </c>
      <c r="E52" s="17"/>
      <c r="F52" s="17"/>
      <c r="G52" s="17"/>
      <c r="H52" s="17"/>
      <c r="I52" s="7"/>
      <c r="J52" s="16" t="s">
        <v>11</v>
      </c>
      <c r="K52" s="16" t="s">
        <v>80</v>
      </c>
      <c r="L52" s="7"/>
      <c r="M52" s="7"/>
      <c r="N52" s="7"/>
      <c r="O52" s="7"/>
      <c r="P52" s="7"/>
      <c r="Q52" s="7"/>
      <c r="R52" s="7"/>
      <c r="S52" s="7"/>
      <c r="T52" s="7"/>
      <c r="U52" s="7"/>
      <c r="V52" s="7"/>
      <c r="W52" s="7"/>
      <c r="X52" s="7"/>
      <c r="Y52" s="7"/>
      <c r="Z52" s="7"/>
      <c r="AA52" s="7"/>
      <c r="AB52" s="7"/>
      <c r="AC52" s="7"/>
      <c r="AD52" s="7"/>
      <c r="AE52" s="7"/>
      <c r="AF52" s="7"/>
      <c r="AG52" s="7"/>
      <c r="AH52" s="7"/>
      <c r="AI52" s="7"/>
      <c r="AJ52" s="7"/>
      <c r="AK52" s="7"/>
    </row>
    <row r="53" spans="1:37" ht="15.75" customHeight="1" x14ac:dyDescent="0.2">
      <c r="A53" s="7"/>
      <c r="B53" s="19" t="s">
        <v>81</v>
      </c>
      <c r="C53" s="21" t="e">
        <f ca="1">C52*C18/100</f>
        <v>#NAME?</v>
      </c>
      <c r="D53" s="19" t="s">
        <v>82</v>
      </c>
      <c r="E53" s="17"/>
      <c r="F53" s="17"/>
      <c r="G53" s="17"/>
      <c r="H53" s="17"/>
      <c r="I53" s="7"/>
      <c r="J53" s="16" t="s">
        <v>83</v>
      </c>
      <c r="K53" s="16">
        <v>0.1</v>
      </c>
      <c r="L53" s="7"/>
      <c r="M53" s="7"/>
      <c r="N53" s="7"/>
      <c r="O53" s="7"/>
      <c r="P53" s="7"/>
      <c r="Q53" s="7"/>
      <c r="R53" s="7"/>
      <c r="S53" s="7"/>
      <c r="T53" s="7"/>
      <c r="U53" s="7"/>
      <c r="V53" s="7"/>
      <c r="W53" s="7"/>
      <c r="X53" s="7"/>
      <c r="Y53" s="7"/>
      <c r="Z53" s="7"/>
      <c r="AA53" s="7"/>
      <c r="AB53" s="7"/>
      <c r="AC53" s="7"/>
      <c r="AD53" s="7"/>
      <c r="AE53" s="7"/>
      <c r="AF53" s="7"/>
      <c r="AG53" s="7"/>
      <c r="AH53" s="7"/>
      <c r="AI53" s="7"/>
      <c r="AJ53" s="7"/>
      <c r="AK53" s="7"/>
    </row>
    <row r="54" spans="1:37" ht="15.75" customHeight="1" x14ac:dyDescent="0.2">
      <c r="A54" s="7"/>
      <c r="B54" s="19" t="s">
        <v>84</v>
      </c>
      <c r="C54" s="21" t="e">
        <f ca="1">C52*C51</f>
        <v>#NAME?</v>
      </c>
      <c r="D54" s="19" t="s">
        <v>85</v>
      </c>
      <c r="E54" s="17"/>
      <c r="F54" s="17"/>
      <c r="G54" s="17"/>
      <c r="H54" s="17"/>
      <c r="I54" s="7"/>
      <c r="J54" s="16" t="s">
        <v>36</v>
      </c>
      <c r="K54" s="16">
        <v>0.2</v>
      </c>
      <c r="L54" s="7"/>
      <c r="M54" s="7"/>
      <c r="N54" s="7"/>
      <c r="O54" s="7"/>
      <c r="P54" s="7"/>
      <c r="Q54" s="7"/>
      <c r="R54" s="7"/>
      <c r="S54" s="7"/>
      <c r="T54" s="7"/>
      <c r="U54" s="7"/>
      <c r="V54" s="7"/>
      <c r="W54" s="7"/>
      <c r="X54" s="7"/>
      <c r="Y54" s="7"/>
      <c r="Z54" s="7"/>
      <c r="AA54" s="7"/>
      <c r="AB54" s="7"/>
      <c r="AC54" s="7"/>
      <c r="AD54" s="7"/>
      <c r="AE54" s="7"/>
      <c r="AF54" s="7"/>
      <c r="AG54" s="7"/>
      <c r="AH54" s="7"/>
      <c r="AI54" s="7"/>
      <c r="AJ54" s="7"/>
      <c r="AK54" s="7"/>
    </row>
    <row r="55" spans="1:37" ht="15.75" customHeight="1" x14ac:dyDescent="0.2">
      <c r="A55" s="7"/>
      <c r="B55" s="19" t="s">
        <v>86</v>
      </c>
      <c r="C55" s="21" t="e">
        <f ca="1">C42/C53</f>
        <v>#NAME?</v>
      </c>
      <c r="D55" s="19" t="s">
        <v>87</v>
      </c>
      <c r="E55" s="17"/>
      <c r="F55" s="17"/>
      <c r="G55" s="17"/>
      <c r="H55" s="17"/>
      <c r="I55" s="7"/>
      <c r="J55" s="16" t="s">
        <v>88</v>
      </c>
      <c r="K55" s="16">
        <v>0.5</v>
      </c>
      <c r="L55" s="7"/>
      <c r="M55" s="7"/>
      <c r="N55" s="7"/>
      <c r="O55" s="7"/>
      <c r="P55" s="7"/>
      <c r="Q55" s="7"/>
      <c r="R55" s="7"/>
      <c r="S55" s="7"/>
      <c r="T55" s="7"/>
      <c r="U55" s="7"/>
      <c r="V55" s="7"/>
      <c r="W55" s="7"/>
      <c r="X55" s="7"/>
      <c r="Y55" s="7"/>
      <c r="Z55" s="7"/>
      <c r="AA55" s="7"/>
      <c r="AB55" s="7"/>
      <c r="AC55" s="7"/>
      <c r="AD55" s="7"/>
      <c r="AE55" s="7"/>
      <c r="AF55" s="7"/>
      <c r="AG55" s="7"/>
      <c r="AH55" s="7"/>
      <c r="AI55" s="7"/>
      <c r="AJ55" s="7"/>
      <c r="AK55" s="7"/>
    </row>
    <row r="56" spans="1:37" ht="15.75" customHeight="1" x14ac:dyDescent="0.2">
      <c r="A56" s="7"/>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row>
    <row r="57" spans="1:37" ht="15.75" customHeight="1" x14ac:dyDescent="0.2">
      <c r="A57" s="7"/>
      <c r="B57" s="7"/>
      <c r="C57" s="7"/>
      <c r="D57" s="7"/>
      <c r="E57" s="7"/>
      <c r="F57" s="7"/>
      <c r="G57" s="7"/>
      <c r="H57" s="7"/>
      <c r="I57" s="7"/>
      <c r="J57" s="16" t="s">
        <v>11</v>
      </c>
      <c r="K57" s="16" t="s">
        <v>89</v>
      </c>
      <c r="L57" s="7"/>
      <c r="M57" s="7"/>
      <c r="N57" s="7"/>
      <c r="O57" s="7"/>
      <c r="P57" s="7"/>
      <c r="Q57" s="7"/>
      <c r="R57" s="7"/>
      <c r="S57" s="7"/>
      <c r="T57" s="7"/>
      <c r="U57" s="7"/>
      <c r="V57" s="7"/>
      <c r="W57" s="7"/>
      <c r="X57" s="7"/>
      <c r="Y57" s="7"/>
      <c r="Z57" s="7"/>
      <c r="AA57" s="7"/>
      <c r="AB57" s="7"/>
      <c r="AC57" s="7"/>
      <c r="AD57" s="7"/>
      <c r="AE57" s="7"/>
      <c r="AF57" s="7"/>
      <c r="AG57" s="7"/>
      <c r="AH57" s="7"/>
      <c r="AI57" s="7"/>
      <c r="AJ57" s="7"/>
      <c r="AK57" s="7"/>
    </row>
    <row r="58" spans="1:37" ht="15.75" customHeight="1" x14ac:dyDescent="0.2">
      <c r="A58" s="7"/>
      <c r="B58" s="7"/>
      <c r="C58" s="7"/>
      <c r="D58" s="7"/>
      <c r="E58" s="7"/>
      <c r="F58" s="7"/>
      <c r="G58" s="7"/>
      <c r="H58" s="7"/>
      <c r="I58" s="7"/>
      <c r="J58" s="16" t="s">
        <v>90</v>
      </c>
      <c r="K58" s="16">
        <v>1</v>
      </c>
      <c r="L58" s="7"/>
      <c r="M58" s="7"/>
      <c r="N58" s="7"/>
      <c r="O58" s="7"/>
      <c r="P58" s="7"/>
      <c r="Q58" s="7"/>
      <c r="R58" s="7"/>
      <c r="S58" s="7"/>
      <c r="T58" s="7"/>
      <c r="U58" s="7"/>
      <c r="V58" s="7"/>
      <c r="W58" s="7"/>
      <c r="X58" s="7"/>
      <c r="Y58" s="7"/>
      <c r="Z58" s="7"/>
      <c r="AA58" s="7"/>
      <c r="AB58" s="7"/>
      <c r="AC58" s="7"/>
      <c r="AD58" s="7"/>
      <c r="AE58" s="7"/>
      <c r="AF58" s="7"/>
      <c r="AG58" s="7"/>
      <c r="AH58" s="7"/>
      <c r="AI58" s="7"/>
      <c r="AJ58" s="7"/>
      <c r="AK58" s="7"/>
    </row>
    <row r="59" spans="1:37" ht="15.75" customHeight="1" x14ac:dyDescent="0.2">
      <c r="A59" s="7"/>
      <c r="B59" s="7"/>
      <c r="C59" s="7"/>
      <c r="D59" s="7"/>
      <c r="E59" s="7"/>
      <c r="F59" s="7"/>
      <c r="G59" s="7"/>
      <c r="H59" s="7"/>
      <c r="I59" s="7"/>
      <c r="J59" s="16" t="s">
        <v>38</v>
      </c>
      <c r="K59" s="16">
        <v>0</v>
      </c>
      <c r="L59" s="7"/>
      <c r="M59" s="7"/>
      <c r="N59" s="7"/>
      <c r="O59" s="7"/>
      <c r="P59" s="7"/>
      <c r="Q59" s="7"/>
      <c r="R59" s="7"/>
      <c r="S59" s="7"/>
      <c r="T59" s="7"/>
      <c r="U59" s="7"/>
      <c r="V59" s="7"/>
      <c r="W59" s="7"/>
      <c r="X59" s="7"/>
      <c r="Y59" s="7"/>
      <c r="Z59" s="7"/>
      <c r="AA59" s="7"/>
      <c r="AB59" s="7"/>
      <c r="AC59" s="7"/>
      <c r="AD59" s="7"/>
      <c r="AE59" s="7"/>
      <c r="AF59" s="7"/>
      <c r="AG59" s="7"/>
      <c r="AH59" s="7"/>
      <c r="AI59" s="7"/>
      <c r="AJ59" s="7"/>
      <c r="AK59" s="7"/>
    </row>
    <row r="60" spans="1:37" ht="15.75" customHeight="1" x14ac:dyDescent="0.2">
      <c r="A60" s="7"/>
      <c r="B60" s="18" t="s">
        <v>91</v>
      </c>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row>
    <row r="61" spans="1:37" ht="15.75" customHeight="1" x14ac:dyDescent="0.2">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row>
    <row r="62" spans="1:37" ht="15.75" customHeight="1" x14ac:dyDescent="0.2">
      <c r="A62" s="7"/>
      <c r="B62" s="12"/>
      <c r="C62" s="12" t="s">
        <v>92</v>
      </c>
      <c r="D62" s="12" t="s">
        <v>93</v>
      </c>
      <c r="E62" s="12" t="s">
        <v>94</v>
      </c>
      <c r="F62" s="12" t="s">
        <v>95</v>
      </c>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row>
    <row r="63" spans="1:37" ht="15.75" customHeight="1" x14ac:dyDescent="0.2">
      <c r="A63" s="7"/>
      <c r="B63" s="12" t="s">
        <v>96</v>
      </c>
      <c r="C63" s="22" t="e">
        <f ca="1">C42</f>
        <v>#NAME?</v>
      </c>
      <c r="D63" s="22" t="e">
        <f ca="1">C52</f>
        <v>#NAME?</v>
      </c>
      <c r="E63" s="22" t="e">
        <f ca="1">C53</f>
        <v>#NAME?</v>
      </c>
      <c r="F63" s="23" t="e">
        <f ca="1">C55</f>
        <v>#NAME?</v>
      </c>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row>
    <row r="64" spans="1:37" ht="15.75" customHeight="1" x14ac:dyDescent="0.2">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row>
    <row r="65" spans="1:37" ht="15.75" customHeight="1" x14ac:dyDescent="0.2">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row>
    <row r="66" spans="1:37" ht="15.75" customHeight="1" x14ac:dyDescent="0.2">
      <c r="A66" s="7"/>
      <c r="B66" s="12" t="s">
        <v>97</v>
      </c>
      <c r="C66" s="24" t="e">
        <f ca="1">5*C53-C42</f>
        <v>#NAME?</v>
      </c>
      <c r="D66" s="12" t="s">
        <v>82</v>
      </c>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row>
    <row r="67" spans="1:37" ht="15.75" customHeight="1" x14ac:dyDescent="0.2">
      <c r="A67" s="7"/>
      <c r="B67" s="12" t="s">
        <v>98</v>
      </c>
      <c r="C67" s="24" t="e">
        <f ca="1">C53*10-C42</f>
        <v>#NAME?</v>
      </c>
      <c r="D67" s="12" t="s">
        <v>82</v>
      </c>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row>
    <row r="68" spans="1:37" ht="15.75" customHeight="1" x14ac:dyDescent="0.2">
      <c r="A68" s="7"/>
      <c r="B68" s="12"/>
      <c r="C68" s="12"/>
      <c r="D68" s="12"/>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row>
    <row r="69" spans="1:37" ht="15.75" customHeight="1" x14ac:dyDescent="0.2">
      <c r="A69" s="7"/>
      <c r="B69" s="12"/>
      <c r="C69" s="12"/>
      <c r="D69" s="12"/>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row>
    <row r="70" spans="1:37" ht="15.75" customHeight="1" x14ac:dyDescent="0.2">
      <c r="A70" s="7"/>
      <c r="B70" s="12" t="s">
        <v>99</v>
      </c>
      <c r="C70" s="22" t="e">
        <f ca="1">C54*10</f>
        <v>#NAME?</v>
      </c>
      <c r="D70" s="12" t="s">
        <v>100</v>
      </c>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row>
    <row r="71" spans="1:37" ht="15.75" customHeight="1" x14ac:dyDescent="0.2">
      <c r="A71" s="7"/>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row>
    <row r="72" spans="1:37" ht="15.75" customHeight="1" x14ac:dyDescent="0.2">
      <c r="A72" s="7"/>
      <c r="B72" s="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row>
    <row r="73" spans="1:37" ht="15.75" customHeight="1" x14ac:dyDescent="0.2">
      <c r="A73" s="7"/>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row>
    <row r="74" spans="1:37" ht="15.75" customHeight="1" x14ac:dyDescent="0.2">
      <c r="A74" s="7"/>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row>
    <row r="75" spans="1:37" ht="15.75" customHeight="1" x14ac:dyDescent="0.2">
      <c r="A75" s="7"/>
      <c r="B75" s="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row>
    <row r="76" spans="1:37" ht="15.75" customHeight="1" x14ac:dyDescent="0.2">
      <c r="A76" s="7"/>
      <c r="B76" s="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row>
    <row r="77" spans="1:37" ht="15.75" customHeight="1" x14ac:dyDescent="0.2">
      <c r="A77" s="7"/>
      <c r="B77" s="18"/>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row>
    <row r="78" spans="1:37" ht="15.75" customHeight="1" x14ac:dyDescent="0.2">
      <c r="A78" s="7"/>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row>
    <row r="79" spans="1:37" ht="15.75" customHeight="1" x14ac:dyDescent="0.2">
      <c r="A79" s="7"/>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row>
    <row r="80" spans="1:37" ht="15.75" customHeight="1" x14ac:dyDescent="0.2">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row>
    <row r="81" spans="1:37" ht="15.75" customHeight="1" x14ac:dyDescent="0.2">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row>
    <row r="82" spans="1:37" ht="15.75" customHeight="1" x14ac:dyDescent="0.2">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row>
    <row r="83" spans="1:37" ht="15.75" customHeight="1" x14ac:dyDescent="0.2">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row>
    <row r="84" spans="1:37" ht="15.75" customHeight="1" x14ac:dyDescent="0.2"/>
    <row r="85" spans="1:37" ht="15.75" customHeight="1" x14ac:dyDescent="0.2"/>
    <row r="86" spans="1:37" ht="15.75" customHeight="1" x14ac:dyDescent="0.2"/>
    <row r="87" spans="1:37" ht="15.75" customHeight="1" x14ac:dyDescent="0.2"/>
    <row r="88" spans="1:37" ht="15.75" customHeight="1" x14ac:dyDescent="0.2"/>
    <row r="89" spans="1:37" ht="15.75" customHeight="1" x14ac:dyDescent="0.2"/>
    <row r="90" spans="1:37" ht="15.75" customHeight="1" x14ac:dyDescent="0.2"/>
    <row r="91" spans="1:37" ht="15.75" customHeight="1" x14ac:dyDescent="0.2"/>
    <row r="92" spans="1:37" ht="15.75" customHeight="1" x14ac:dyDescent="0.2"/>
    <row r="93" spans="1:37" ht="15.75" customHeight="1" x14ac:dyDescent="0.2"/>
    <row r="94" spans="1:37" ht="15.75" customHeight="1" x14ac:dyDescent="0.2"/>
    <row r="95" spans="1:37" ht="15.75" customHeight="1" x14ac:dyDescent="0.2"/>
    <row r="96" spans="1:37"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sheetData>
  <sheetProtection sheet="1" objects="1" scenarios="1" selectLockedCells="1"/>
  <mergeCells count="3">
    <mergeCell ref="B9:D9"/>
    <mergeCell ref="E12:H12"/>
    <mergeCell ref="E14:H14"/>
  </mergeCells>
  <dataValidations count="6">
    <dataValidation type="list" allowBlank="1" showErrorMessage="1" sqref="C19" xr:uid="{00000000-0002-0000-0000-000000000000}">
      <formula1>$J$36:$J$38</formula1>
    </dataValidation>
    <dataValidation type="list" allowBlank="1" showErrorMessage="1" sqref="C21" xr:uid="{00000000-0002-0000-0000-000001000000}">
      <formula1>$J$53:$J$55</formula1>
    </dataValidation>
    <dataValidation type="list" allowBlank="1" showErrorMessage="1" sqref="C17" xr:uid="{00000000-0002-0000-0000-000002000000}">
      <formula1>$J$29:$J$32</formula1>
    </dataValidation>
    <dataValidation type="list" allowBlank="1" showErrorMessage="1" sqref="C22:C23" xr:uid="{00000000-0002-0000-0000-000003000000}">
      <formula1>$J$58:$J$59</formula1>
    </dataValidation>
    <dataValidation type="list" allowBlank="1" showErrorMessage="1" sqref="C20" xr:uid="{00000000-0002-0000-0000-000004000000}">
      <formula1>$J$47:$J$49</formula1>
    </dataValidation>
    <dataValidation type="list" allowBlank="1" showErrorMessage="1" sqref="C16" xr:uid="{00000000-0002-0000-0000-000005000000}">
      <formula1>$J$15:$J$25</formula1>
    </dataValidation>
  </dataValidations>
  <hyperlinks>
    <hyperlink ref="C2" r:id="rId1" xr:uid="{00000000-0004-0000-0000-000000000000}"/>
    <hyperlink ref="K13" r:id="rId2" xr:uid="{00000000-0004-0000-0000-000002000000}"/>
    <hyperlink ref="C5" r:id="rId3" xr:uid="{371407B1-9692-2149-AA75-F55C151A8E42}"/>
  </hyperlinks>
  <pageMargins left="0.7" right="0.7" top="0.75" bottom="0.75" header="0" footer="0"/>
  <pageSetup orientation="landscape"/>
  <drawing r:id="rId4"/>
  <tableParts count="7">
    <tablePart r:id="rId5"/>
    <tablePart r:id="rId6"/>
    <tablePart r:id="rId7"/>
    <tablePart r:id="rId8"/>
    <tablePart r:id="rId9"/>
    <tablePart r:id="rId10"/>
    <tablePart r:id="rId1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1000"/>
  <sheetViews>
    <sheetView workbookViewId="0">
      <selection activeCell="B21" sqref="B21"/>
    </sheetView>
  </sheetViews>
  <sheetFormatPr baseColWidth="10" defaultColWidth="11.1640625" defaultRowHeight="15" customHeight="1" x14ac:dyDescent="0.2"/>
  <cols>
    <col min="1" max="1" width="8.83203125" customWidth="1"/>
    <col min="2" max="2" width="24.83203125" customWidth="1"/>
    <col min="3" max="3" width="43.83203125" customWidth="1"/>
    <col min="4" max="4" width="26" customWidth="1"/>
    <col min="5" max="5" width="20.1640625" customWidth="1"/>
    <col min="6" max="6" width="12.5" customWidth="1"/>
    <col min="7" max="11" width="8.83203125" customWidth="1"/>
    <col min="12" max="12" width="24" customWidth="1"/>
    <col min="13" max="13" width="45.83203125" customWidth="1"/>
    <col min="14" max="26" width="8.83203125" customWidth="1"/>
  </cols>
  <sheetData>
    <row r="1" spans="1:29" ht="15.75" customHeight="1" x14ac:dyDescent="0.2">
      <c r="A1" s="7"/>
      <c r="B1" s="7"/>
      <c r="C1" s="7"/>
      <c r="D1" s="7"/>
      <c r="E1" s="7"/>
      <c r="F1" s="7"/>
      <c r="G1" s="7"/>
      <c r="H1" s="7"/>
      <c r="I1" s="7"/>
      <c r="J1" s="7"/>
      <c r="K1" s="7"/>
      <c r="L1" s="7"/>
      <c r="M1" s="7"/>
      <c r="N1" s="7"/>
      <c r="O1" s="7"/>
      <c r="P1" s="7"/>
      <c r="Q1" s="7"/>
      <c r="R1" s="7"/>
      <c r="S1" s="7"/>
      <c r="T1" s="7"/>
      <c r="U1" s="7"/>
      <c r="V1" s="7"/>
      <c r="W1" s="7"/>
      <c r="X1" s="7"/>
      <c r="Y1" s="7"/>
      <c r="Z1" s="7"/>
      <c r="AA1" s="7"/>
      <c r="AB1" s="7"/>
      <c r="AC1" s="7"/>
    </row>
    <row r="2" spans="1:29" ht="15.75" customHeight="1" x14ac:dyDescent="0.2">
      <c r="A2" s="7"/>
      <c r="B2" s="16" t="s">
        <v>101</v>
      </c>
      <c r="C2" s="7"/>
      <c r="D2" s="7"/>
      <c r="E2" s="7"/>
      <c r="F2" s="7"/>
      <c r="G2" s="7"/>
      <c r="H2" s="7"/>
      <c r="I2" s="7"/>
      <c r="J2" s="7"/>
      <c r="K2" s="7"/>
      <c r="L2" s="7"/>
      <c r="M2" s="7"/>
      <c r="N2" s="7"/>
      <c r="O2" s="7"/>
      <c r="P2" s="7"/>
      <c r="Q2" s="7"/>
      <c r="R2" s="7"/>
      <c r="S2" s="7"/>
      <c r="T2" s="7"/>
      <c r="U2" s="7"/>
      <c r="V2" s="7"/>
      <c r="W2" s="7"/>
      <c r="X2" s="7"/>
      <c r="Y2" s="7"/>
      <c r="Z2" s="7"/>
      <c r="AA2" s="7"/>
      <c r="AB2" s="7"/>
      <c r="AC2" s="7"/>
    </row>
    <row r="3" spans="1:29" ht="15.75" customHeight="1" x14ac:dyDescent="0.2">
      <c r="A3" s="7"/>
      <c r="B3" s="7"/>
      <c r="C3" s="7"/>
      <c r="D3" s="7"/>
      <c r="E3" s="7"/>
      <c r="F3" s="7"/>
      <c r="G3" s="7"/>
      <c r="H3" s="7"/>
      <c r="I3" s="7"/>
      <c r="J3" s="7"/>
      <c r="K3" s="7"/>
      <c r="L3" s="7"/>
      <c r="M3" s="7"/>
      <c r="N3" s="7"/>
      <c r="O3" s="7"/>
      <c r="P3" s="7"/>
      <c r="Q3" s="7"/>
      <c r="R3" s="7"/>
      <c r="S3" s="7"/>
      <c r="T3" s="7"/>
      <c r="U3" s="7"/>
      <c r="V3" s="7"/>
      <c r="W3" s="7"/>
      <c r="X3" s="7"/>
      <c r="Y3" s="7"/>
      <c r="Z3" s="7"/>
      <c r="AA3" s="7"/>
      <c r="AB3" s="7"/>
      <c r="AC3" s="7"/>
    </row>
    <row r="4" spans="1:29" ht="15.75" customHeight="1" x14ac:dyDescent="0.2">
      <c r="A4" s="7"/>
      <c r="B4" s="8" t="s">
        <v>4</v>
      </c>
      <c r="C4" s="7"/>
      <c r="D4" s="7"/>
      <c r="E4" s="25" t="s">
        <v>5</v>
      </c>
      <c r="F4" s="7"/>
      <c r="G4" s="7"/>
      <c r="H4" s="7"/>
      <c r="I4" s="7"/>
      <c r="J4" s="7"/>
      <c r="K4" s="7"/>
      <c r="L4" s="7"/>
      <c r="M4" s="7"/>
      <c r="N4" s="7"/>
      <c r="O4" s="7"/>
      <c r="P4" s="7"/>
      <c r="Q4" s="7"/>
      <c r="R4" s="7"/>
      <c r="S4" s="7"/>
      <c r="T4" s="7"/>
      <c r="U4" s="7"/>
      <c r="V4" s="7"/>
      <c r="W4" s="7"/>
      <c r="X4" s="7"/>
      <c r="Y4" s="7"/>
      <c r="Z4" s="7"/>
      <c r="AA4" s="7"/>
      <c r="AB4" s="7"/>
      <c r="AC4" s="7"/>
    </row>
    <row r="5" spans="1:29" ht="15.75" customHeight="1" x14ac:dyDescent="0.2">
      <c r="A5" s="7"/>
      <c r="B5" s="7"/>
      <c r="C5" s="7"/>
      <c r="D5" s="7"/>
      <c r="E5" s="7"/>
      <c r="F5" s="7"/>
      <c r="G5" s="7"/>
      <c r="H5" s="7"/>
      <c r="I5" s="7"/>
      <c r="J5" s="7"/>
      <c r="K5" s="7"/>
      <c r="L5" s="12" t="s">
        <v>20</v>
      </c>
      <c r="M5" s="16" t="s">
        <v>45</v>
      </c>
      <c r="N5" s="7"/>
      <c r="O5" s="7"/>
      <c r="P5" s="7"/>
      <c r="Q5" s="7"/>
      <c r="R5" s="7"/>
      <c r="S5" s="7"/>
      <c r="T5" s="7"/>
      <c r="U5" s="7"/>
      <c r="V5" s="7"/>
      <c r="W5" s="7"/>
      <c r="X5" s="7"/>
      <c r="Y5" s="7"/>
      <c r="Z5" s="7"/>
      <c r="AA5" s="7"/>
      <c r="AB5" s="7"/>
      <c r="AC5" s="7"/>
    </row>
    <row r="6" spans="1:29" ht="15.75" customHeight="1" x14ac:dyDescent="0.2">
      <c r="A6" s="7"/>
      <c r="B6" s="12" t="s">
        <v>102</v>
      </c>
      <c r="C6" s="26">
        <v>30</v>
      </c>
      <c r="D6" s="12"/>
      <c r="E6" s="7"/>
      <c r="F6" s="7"/>
      <c r="G6" s="7"/>
      <c r="H6" s="7"/>
      <c r="I6" s="7"/>
      <c r="J6" s="7"/>
      <c r="K6" s="7"/>
      <c r="L6" s="16" t="s">
        <v>11</v>
      </c>
      <c r="M6" s="16" t="s">
        <v>47</v>
      </c>
      <c r="N6" s="7"/>
      <c r="O6" s="7"/>
      <c r="P6" s="7"/>
      <c r="Q6" s="7"/>
      <c r="R6" s="7"/>
      <c r="S6" s="7"/>
      <c r="T6" s="7"/>
      <c r="U6" s="7"/>
      <c r="V6" s="7"/>
      <c r="W6" s="7"/>
      <c r="X6" s="7"/>
      <c r="Y6" s="7"/>
      <c r="Z6" s="7"/>
      <c r="AA6" s="7"/>
      <c r="AB6" s="7"/>
      <c r="AC6" s="7"/>
    </row>
    <row r="7" spans="1:29" ht="15.75" customHeight="1" x14ac:dyDescent="0.2">
      <c r="A7" s="7"/>
      <c r="B7" s="12" t="s">
        <v>103</v>
      </c>
      <c r="C7" s="26">
        <v>500</v>
      </c>
      <c r="D7" s="12" t="s">
        <v>14</v>
      </c>
      <c r="E7" s="7"/>
      <c r="F7" s="7"/>
      <c r="G7" s="7"/>
      <c r="H7" s="7"/>
      <c r="I7" s="7"/>
      <c r="J7" s="7"/>
      <c r="K7" s="7"/>
      <c r="L7" s="16" t="s">
        <v>104</v>
      </c>
      <c r="M7" s="16">
        <v>1.5</v>
      </c>
      <c r="N7" s="7"/>
      <c r="O7" s="7"/>
      <c r="P7" s="7"/>
      <c r="Q7" s="7"/>
      <c r="R7" s="7"/>
      <c r="S7" s="7"/>
      <c r="T7" s="7"/>
      <c r="U7" s="7"/>
      <c r="V7" s="7"/>
      <c r="W7" s="7"/>
      <c r="X7" s="7"/>
      <c r="Y7" s="7"/>
      <c r="Z7" s="7"/>
      <c r="AA7" s="7"/>
      <c r="AB7" s="7"/>
      <c r="AC7" s="7"/>
    </row>
    <row r="8" spans="1:29" ht="15.75" customHeight="1" x14ac:dyDescent="0.2">
      <c r="A8" s="7"/>
      <c r="B8" s="12" t="s">
        <v>105</v>
      </c>
      <c r="C8" s="26">
        <v>700</v>
      </c>
      <c r="D8" s="12" t="s">
        <v>106</v>
      </c>
      <c r="E8" s="7"/>
      <c r="F8" s="7"/>
      <c r="G8" s="7"/>
      <c r="H8" s="7"/>
      <c r="I8" s="7"/>
      <c r="J8" s="7"/>
      <c r="K8" s="7"/>
      <c r="L8" s="27" t="s">
        <v>50</v>
      </c>
      <c r="M8" s="28">
        <v>17.5</v>
      </c>
      <c r="N8" s="7"/>
      <c r="O8" s="7"/>
      <c r="P8" s="7"/>
      <c r="Q8" s="7"/>
      <c r="R8" s="7"/>
      <c r="S8" s="7"/>
      <c r="T8" s="7"/>
      <c r="U8" s="7"/>
      <c r="V8" s="7"/>
      <c r="W8" s="7"/>
      <c r="X8" s="7"/>
      <c r="Y8" s="7"/>
      <c r="Z8" s="7"/>
      <c r="AA8" s="7"/>
      <c r="AB8" s="7"/>
      <c r="AC8" s="7"/>
    </row>
    <row r="9" spans="1:29" ht="15.75" customHeight="1" x14ac:dyDescent="0.2">
      <c r="A9" s="7"/>
      <c r="B9" s="12" t="s">
        <v>107</v>
      </c>
      <c r="C9" s="14" t="s">
        <v>108</v>
      </c>
      <c r="D9" s="12"/>
      <c r="E9" s="7"/>
      <c r="F9" s="7"/>
      <c r="G9" s="7"/>
      <c r="H9" s="7"/>
      <c r="I9" s="7"/>
      <c r="J9" s="7"/>
      <c r="K9" s="7"/>
      <c r="L9" s="29" t="s">
        <v>51</v>
      </c>
      <c r="M9" s="30">
        <v>20</v>
      </c>
      <c r="N9" s="7"/>
      <c r="O9" s="7"/>
      <c r="P9" s="7"/>
      <c r="Q9" s="7"/>
      <c r="R9" s="7"/>
      <c r="S9" s="7"/>
      <c r="T9" s="7"/>
      <c r="U9" s="7"/>
      <c r="V9" s="7"/>
      <c r="W9" s="7"/>
      <c r="X9" s="7"/>
      <c r="Y9" s="7"/>
      <c r="Z9" s="7"/>
      <c r="AA9" s="7"/>
      <c r="AB9" s="7"/>
      <c r="AC9" s="7"/>
    </row>
    <row r="10" spans="1:29" ht="15.75" customHeight="1" x14ac:dyDescent="0.2">
      <c r="A10" s="7"/>
      <c r="B10" s="12" t="s">
        <v>109</v>
      </c>
      <c r="C10" s="26">
        <v>5</v>
      </c>
      <c r="D10" s="12" t="s">
        <v>82</v>
      </c>
      <c r="E10" s="16" t="s">
        <v>110</v>
      </c>
      <c r="F10" s="7"/>
      <c r="G10" s="7"/>
      <c r="H10" s="7"/>
      <c r="I10" s="7"/>
      <c r="J10" s="7"/>
      <c r="K10" s="7"/>
      <c r="L10" s="16" t="s">
        <v>111</v>
      </c>
      <c r="M10" s="16">
        <v>4.5</v>
      </c>
      <c r="N10" s="7"/>
      <c r="O10" s="7"/>
      <c r="P10" s="7"/>
      <c r="Q10" s="7"/>
      <c r="R10" s="7"/>
      <c r="S10" s="7"/>
      <c r="T10" s="7"/>
      <c r="U10" s="7"/>
      <c r="V10" s="7"/>
      <c r="W10" s="7"/>
      <c r="X10" s="7"/>
      <c r="Y10" s="7"/>
      <c r="Z10" s="7"/>
      <c r="AA10" s="7"/>
      <c r="AB10" s="7"/>
      <c r="AC10" s="7"/>
    </row>
    <row r="11" spans="1:29" ht="15.75" customHeight="1" x14ac:dyDescent="0.2">
      <c r="A11" s="7"/>
      <c r="B11" s="12" t="s">
        <v>112</v>
      </c>
      <c r="C11" s="14">
        <v>15</v>
      </c>
      <c r="D11" s="12" t="s">
        <v>25</v>
      </c>
      <c r="E11" s="16" t="s">
        <v>113</v>
      </c>
      <c r="F11" s="7"/>
      <c r="G11" s="7"/>
      <c r="H11" s="7"/>
      <c r="I11" s="7"/>
      <c r="J11" s="7"/>
      <c r="K11" s="7"/>
      <c r="L11" s="16" t="s">
        <v>114</v>
      </c>
      <c r="M11" s="16">
        <v>60</v>
      </c>
      <c r="N11" s="7"/>
      <c r="O11" s="7"/>
      <c r="P11" s="7"/>
      <c r="Q11" s="7"/>
      <c r="R11" s="7"/>
      <c r="S11" s="7"/>
      <c r="T11" s="7"/>
      <c r="U11" s="7"/>
      <c r="V11" s="7"/>
      <c r="W11" s="7"/>
      <c r="X11" s="7"/>
      <c r="Y11" s="7"/>
      <c r="Z11" s="7"/>
      <c r="AA11" s="7"/>
      <c r="AB11" s="7"/>
      <c r="AC11" s="7"/>
    </row>
    <row r="12" spans="1:29" ht="15.75" customHeight="1" x14ac:dyDescent="0.2">
      <c r="A12" s="7"/>
      <c r="B12" s="7"/>
      <c r="C12" s="7"/>
      <c r="D12" s="7"/>
      <c r="E12" s="7"/>
      <c r="F12" s="7"/>
      <c r="G12" s="7"/>
      <c r="H12" s="7"/>
      <c r="I12" s="7"/>
      <c r="J12" s="7"/>
      <c r="K12" s="7"/>
      <c r="L12" s="16" t="s">
        <v>115</v>
      </c>
      <c r="M12" s="16">
        <v>52.5</v>
      </c>
      <c r="N12" s="7"/>
      <c r="O12" s="7"/>
      <c r="P12" s="7"/>
      <c r="Q12" s="7"/>
      <c r="R12" s="7"/>
      <c r="S12" s="7"/>
      <c r="T12" s="7"/>
      <c r="U12" s="7"/>
      <c r="V12" s="7"/>
      <c r="W12" s="7"/>
      <c r="X12" s="7"/>
      <c r="Y12" s="7"/>
      <c r="Z12" s="7"/>
      <c r="AA12" s="7"/>
      <c r="AB12" s="7"/>
      <c r="AC12" s="7"/>
    </row>
    <row r="13" spans="1:29" ht="15.75" customHeight="1" x14ac:dyDescent="0.2">
      <c r="A13" s="7"/>
      <c r="B13" s="7"/>
      <c r="C13" s="7"/>
      <c r="D13" s="7"/>
      <c r="E13" s="7"/>
      <c r="F13" s="7"/>
      <c r="G13" s="7"/>
      <c r="H13" s="7"/>
      <c r="I13" s="7"/>
      <c r="J13" s="7"/>
      <c r="K13" s="7"/>
      <c r="L13" s="16" t="s">
        <v>116</v>
      </c>
      <c r="M13" s="16">
        <v>68</v>
      </c>
      <c r="N13" s="7"/>
      <c r="O13" s="7"/>
      <c r="P13" s="7"/>
      <c r="Q13" s="7"/>
      <c r="R13" s="7"/>
      <c r="S13" s="7"/>
      <c r="T13" s="7"/>
      <c r="U13" s="7"/>
      <c r="V13" s="7"/>
      <c r="W13" s="7"/>
      <c r="X13" s="7"/>
      <c r="Y13" s="7"/>
      <c r="Z13" s="7"/>
      <c r="AA13" s="7"/>
      <c r="AB13" s="7"/>
      <c r="AC13" s="7"/>
    </row>
    <row r="14" spans="1:29" ht="15.75" customHeight="1" x14ac:dyDescent="0.2">
      <c r="A14" s="7"/>
      <c r="B14" s="7"/>
      <c r="C14" s="7"/>
      <c r="D14" s="7"/>
      <c r="E14" s="7"/>
      <c r="F14" s="7"/>
      <c r="G14" s="7"/>
      <c r="H14" s="7"/>
      <c r="I14" s="7"/>
      <c r="J14" s="7"/>
      <c r="K14" s="7"/>
      <c r="L14" s="16" t="s">
        <v>117</v>
      </c>
      <c r="M14" s="16">
        <v>40</v>
      </c>
      <c r="N14" s="7"/>
      <c r="O14" s="7"/>
      <c r="P14" s="7"/>
      <c r="Q14" s="7"/>
      <c r="R14" s="7"/>
      <c r="S14" s="7"/>
      <c r="T14" s="7"/>
      <c r="U14" s="7"/>
      <c r="V14" s="7"/>
      <c r="W14" s="7"/>
      <c r="X14" s="7"/>
      <c r="Y14" s="7"/>
      <c r="Z14" s="7"/>
      <c r="AA14" s="7"/>
      <c r="AB14" s="7"/>
      <c r="AC14" s="7"/>
    </row>
    <row r="15" spans="1:29" ht="15.75" customHeight="1" x14ac:dyDescent="0.2">
      <c r="A15" s="7"/>
      <c r="B15" s="7"/>
      <c r="C15" s="7"/>
      <c r="D15" s="7"/>
      <c r="E15" s="7"/>
      <c r="F15" s="7"/>
      <c r="G15" s="7"/>
      <c r="H15" s="7"/>
      <c r="I15" s="7"/>
      <c r="J15" s="7"/>
      <c r="K15" s="7"/>
      <c r="L15" s="31" t="s">
        <v>118</v>
      </c>
      <c r="M15" s="32">
        <v>80</v>
      </c>
      <c r="N15" s="7"/>
      <c r="O15" s="7"/>
      <c r="P15" s="7"/>
      <c r="Q15" s="7"/>
      <c r="R15" s="7"/>
      <c r="S15" s="7"/>
      <c r="T15" s="7"/>
      <c r="U15" s="7"/>
      <c r="V15" s="7"/>
      <c r="W15" s="7"/>
      <c r="X15" s="7"/>
      <c r="Y15" s="7"/>
      <c r="Z15" s="7"/>
      <c r="AA15" s="7"/>
      <c r="AB15" s="7"/>
      <c r="AC15" s="7"/>
    </row>
    <row r="16" spans="1:29" ht="15.75" customHeight="1" x14ac:dyDescent="0.2">
      <c r="A16" s="7"/>
      <c r="B16" s="7"/>
      <c r="C16" s="7"/>
      <c r="D16" s="7"/>
      <c r="E16" s="7"/>
      <c r="F16" s="7"/>
      <c r="G16" s="7"/>
      <c r="H16" s="7"/>
      <c r="I16" s="7"/>
      <c r="J16" s="7"/>
      <c r="K16" s="7"/>
      <c r="L16" s="16" t="s">
        <v>108</v>
      </c>
      <c r="M16" s="16">
        <v>100</v>
      </c>
      <c r="N16" s="7"/>
      <c r="O16" s="7"/>
      <c r="P16" s="7"/>
      <c r="Q16" s="7"/>
      <c r="R16" s="7"/>
      <c r="S16" s="7"/>
      <c r="T16" s="7"/>
      <c r="U16" s="7"/>
      <c r="V16" s="7"/>
      <c r="W16" s="7"/>
      <c r="X16" s="7"/>
      <c r="Y16" s="7"/>
      <c r="Z16" s="7"/>
      <c r="AA16" s="7"/>
      <c r="AB16" s="7"/>
      <c r="AC16" s="7"/>
    </row>
    <row r="17" spans="1:29" ht="15.75" customHeight="1" x14ac:dyDescent="0.2">
      <c r="A17" s="7"/>
      <c r="B17" s="7"/>
      <c r="C17" s="7"/>
      <c r="D17" s="7"/>
      <c r="E17" s="7"/>
      <c r="F17" s="7"/>
      <c r="G17" s="7"/>
      <c r="H17" s="7"/>
      <c r="I17" s="7"/>
      <c r="J17" s="7"/>
      <c r="K17" s="7"/>
      <c r="L17" s="16" t="s">
        <v>119</v>
      </c>
      <c r="M17" s="16">
        <v>95</v>
      </c>
      <c r="N17" s="7"/>
      <c r="O17" s="7"/>
      <c r="P17" s="7"/>
      <c r="Q17" s="7"/>
      <c r="R17" s="7"/>
      <c r="S17" s="7"/>
      <c r="T17" s="7"/>
      <c r="U17" s="7"/>
      <c r="V17" s="7"/>
      <c r="W17" s="7"/>
      <c r="X17" s="7"/>
      <c r="Y17" s="7"/>
      <c r="Z17" s="7"/>
      <c r="AA17" s="7"/>
      <c r="AB17" s="7"/>
      <c r="AC17" s="7"/>
    </row>
    <row r="18" spans="1:29" ht="15.75" customHeight="1" x14ac:dyDescent="0.2">
      <c r="A18" s="7"/>
      <c r="B18" s="19" t="s">
        <v>44</v>
      </c>
      <c r="C18" s="12"/>
      <c r="D18" s="12"/>
      <c r="E18" s="7"/>
      <c r="F18" s="7"/>
      <c r="G18" s="7"/>
      <c r="H18" s="7"/>
      <c r="I18" s="7"/>
      <c r="J18" s="7"/>
      <c r="K18" s="7"/>
      <c r="L18" s="16" t="s">
        <v>120</v>
      </c>
      <c r="M18" s="16">
        <v>120</v>
      </c>
      <c r="N18" s="7"/>
      <c r="O18" s="7"/>
      <c r="P18" s="7"/>
      <c r="Q18" s="7"/>
      <c r="R18" s="7"/>
      <c r="S18" s="7"/>
      <c r="T18" s="7"/>
      <c r="U18" s="7"/>
      <c r="V18" s="7"/>
      <c r="W18" s="7"/>
      <c r="X18" s="7"/>
      <c r="Y18" s="7"/>
      <c r="Z18" s="7"/>
      <c r="AA18" s="7"/>
      <c r="AB18" s="7"/>
      <c r="AC18" s="7"/>
    </row>
    <row r="19" spans="1:29" ht="15.75" customHeight="1" x14ac:dyDescent="0.2">
      <c r="A19" s="7"/>
      <c r="B19" s="12"/>
      <c r="C19" s="12"/>
      <c r="D19" s="12"/>
      <c r="E19" s="7"/>
      <c r="F19" s="7"/>
      <c r="G19" s="7"/>
      <c r="H19" s="7"/>
      <c r="I19" s="7"/>
      <c r="J19" s="7"/>
      <c r="K19" s="7"/>
      <c r="L19" s="16" t="s">
        <v>121</v>
      </c>
      <c r="M19" s="16">
        <v>150</v>
      </c>
      <c r="N19" s="7"/>
      <c r="O19" s="7"/>
      <c r="P19" s="7"/>
      <c r="Q19" s="7"/>
      <c r="R19" s="7"/>
      <c r="S19" s="7"/>
      <c r="T19" s="7"/>
      <c r="U19" s="7"/>
      <c r="V19" s="7"/>
      <c r="W19" s="7"/>
      <c r="X19" s="7"/>
      <c r="Y19" s="7"/>
      <c r="Z19" s="7"/>
      <c r="AA19" s="7"/>
      <c r="AB19" s="7"/>
      <c r="AC19" s="7"/>
    </row>
    <row r="20" spans="1:29" ht="15.75" customHeight="1" x14ac:dyDescent="0.2">
      <c r="A20" s="7"/>
      <c r="B20" s="12" t="s">
        <v>122</v>
      </c>
      <c r="C20" s="12" t="e">
        <f t="array" aca="1" ref="C20" ca="1">_xludf.XLOOKUP(C9,'LEDs by bulb'!$L$7:$L$19,'LEDs by bulb'!$M$7:$M$19,0)</f>
        <v>#NAME?</v>
      </c>
      <c r="D20" s="12"/>
      <c r="E20" s="7"/>
      <c r="F20" s="7"/>
      <c r="G20" s="7"/>
      <c r="H20" s="7"/>
      <c r="I20" s="7"/>
      <c r="J20" s="7"/>
      <c r="K20" s="7"/>
      <c r="L20" s="7"/>
      <c r="M20" s="7"/>
      <c r="N20" s="7"/>
      <c r="O20" s="7"/>
      <c r="P20" s="7"/>
      <c r="Q20" s="7"/>
      <c r="R20" s="7"/>
      <c r="S20" s="7"/>
      <c r="T20" s="7"/>
      <c r="U20" s="7"/>
      <c r="V20" s="7"/>
      <c r="W20" s="7"/>
      <c r="X20" s="7"/>
      <c r="Y20" s="7"/>
      <c r="Z20" s="7"/>
      <c r="AA20" s="7"/>
      <c r="AB20" s="7"/>
      <c r="AC20" s="7"/>
    </row>
    <row r="21" spans="1:29" ht="15.75" customHeight="1" x14ac:dyDescent="0.2">
      <c r="A21" s="7"/>
      <c r="B21" s="12" t="s">
        <v>123</v>
      </c>
      <c r="C21" s="12">
        <v>180</v>
      </c>
      <c r="D21" s="12"/>
      <c r="E21" s="7"/>
      <c r="F21" s="7"/>
      <c r="G21" s="7"/>
      <c r="H21" s="7"/>
      <c r="I21" s="7"/>
      <c r="J21" s="7"/>
      <c r="K21" s="7"/>
      <c r="L21" s="7"/>
      <c r="M21" s="7"/>
      <c r="N21" s="7"/>
      <c r="O21" s="7"/>
      <c r="P21" s="7"/>
      <c r="Q21" s="7"/>
      <c r="R21" s="7"/>
      <c r="S21" s="7"/>
      <c r="T21" s="7"/>
      <c r="U21" s="7"/>
      <c r="V21" s="7"/>
      <c r="W21" s="7"/>
      <c r="X21" s="7"/>
      <c r="Y21" s="7"/>
      <c r="Z21" s="7"/>
      <c r="AA21" s="7"/>
      <c r="AB21" s="7"/>
      <c r="AC21" s="7"/>
    </row>
    <row r="22" spans="1:29" ht="15.75" customHeight="1" x14ac:dyDescent="0.2">
      <c r="A22" s="7"/>
      <c r="B22" s="12" t="s">
        <v>124</v>
      </c>
      <c r="C22" s="33" t="e">
        <f ca="1">C8*C20/C21</f>
        <v>#NAME?</v>
      </c>
      <c r="D22" s="12"/>
      <c r="E22" s="7"/>
      <c r="F22" s="7"/>
      <c r="G22" s="7"/>
      <c r="H22" s="7"/>
      <c r="I22" s="7"/>
      <c r="J22" s="7"/>
      <c r="K22" s="7"/>
      <c r="L22" s="7"/>
      <c r="M22" s="7"/>
      <c r="N22" s="7"/>
      <c r="O22" s="7"/>
      <c r="P22" s="7"/>
      <c r="Q22" s="7"/>
      <c r="R22" s="7"/>
      <c r="S22" s="7"/>
      <c r="T22" s="7"/>
      <c r="U22" s="7"/>
      <c r="V22" s="7"/>
      <c r="W22" s="7"/>
      <c r="X22" s="7"/>
      <c r="Y22" s="7"/>
      <c r="Z22" s="7"/>
      <c r="AA22" s="7"/>
      <c r="AB22" s="7"/>
      <c r="AC22" s="7"/>
    </row>
    <row r="23" spans="1:29" ht="15.75" customHeight="1" x14ac:dyDescent="0.2">
      <c r="A23" s="7"/>
      <c r="B23" s="12"/>
      <c r="C23" s="12"/>
      <c r="D23" s="12"/>
      <c r="E23" s="7"/>
      <c r="F23" s="7"/>
      <c r="G23" s="7"/>
      <c r="H23" s="7"/>
      <c r="I23" s="7"/>
      <c r="J23" s="7"/>
      <c r="K23" s="7"/>
      <c r="L23" s="29"/>
      <c r="M23" s="30"/>
      <c r="N23" s="7"/>
      <c r="O23" s="7"/>
      <c r="P23" s="7"/>
      <c r="Q23" s="7"/>
      <c r="R23" s="7"/>
      <c r="S23" s="7"/>
      <c r="T23" s="7"/>
      <c r="U23" s="7"/>
      <c r="V23" s="7"/>
      <c r="W23" s="7"/>
      <c r="X23" s="7"/>
      <c r="Y23" s="7"/>
      <c r="Z23" s="7"/>
      <c r="AA23" s="7"/>
      <c r="AB23" s="7"/>
      <c r="AC23" s="7"/>
    </row>
    <row r="24" spans="1:29" ht="15.75" customHeight="1" x14ac:dyDescent="0.2">
      <c r="A24" s="7"/>
      <c r="B24" s="19" t="s">
        <v>125</v>
      </c>
      <c r="C24" s="34" t="e">
        <f ca="1">C22*C10*C6</f>
        <v>#NAME?</v>
      </c>
      <c r="D24" s="19" t="s">
        <v>82</v>
      </c>
      <c r="E24" s="7"/>
      <c r="F24" s="7"/>
      <c r="G24" s="7"/>
      <c r="H24" s="7"/>
      <c r="I24" s="7"/>
      <c r="J24" s="7"/>
      <c r="K24" s="7"/>
      <c r="L24" s="7"/>
      <c r="M24" s="7"/>
      <c r="N24" s="7"/>
      <c r="O24" s="7"/>
      <c r="P24" s="7"/>
      <c r="Q24" s="7"/>
      <c r="R24" s="7"/>
      <c r="S24" s="7"/>
      <c r="T24" s="7"/>
      <c r="U24" s="7"/>
      <c r="V24" s="7"/>
      <c r="W24" s="7"/>
      <c r="X24" s="7"/>
      <c r="Y24" s="7"/>
      <c r="Z24" s="7"/>
      <c r="AA24" s="7"/>
      <c r="AB24" s="7"/>
      <c r="AC24" s="7"/>
    </row>
    <row r="25" spans="1:29" ht="15.75" customHeight="1" x14ac:dyDescent="0.2">
      <c r="A25" s="7"/>
      <c r="B25" s="12"/>
      <c r="C25" s="12"/>
      <c r="D25" s="12"/>
      <c r="E25" s="7"/>
      <c r="F25" s="7"/>
      <c r="G25" s="7"/>
      <c r="H25" s="7"/>
      <c r="I25" s="7"/>
      <c r="J25" s="7"/>
      <c r="K25" s="7"/>
      <c r="L25" s="7"/>
      <c r="M25" s="7"/>
      <c r="N25" s="7"/>
      <c r="O25" s="7"/>
      <c r="P25" s="7"/>
      <c r="Q25" s="7"/>
      <c r="R25" s="7"/>
      <c r="S25" s="7"/>
      <c r="T25" s="7"/>
      <c r="U25" s="7"/>
      <c r="V25" s="7"/>
      <c r="W25" s="7"/>
      <c r="X25" s="7"/>
      <c r="Y25" s="7"/>
      <c r="Z25" s="7"/>
      <c r="AA25" s="7"/>
      <c r="AB25" s="7"/>
      <c r="AC25" s="7"/>
    </row>
    <row r="26" spans="1:29" ht="15.75" customHeight="1" x14ac:dyDescent="0.2">
      <c r="A26" s="7"/>
      <c r="B26" s="12" t="s">
        <v>126</v>
      </c>
      <c r="C26" s="33">
        <f>C6*C7*C8/1000</f>
        <v>10500</v>
      </c>
      <c r="D26" s="12"/>
      <c r="E26" s="7"/>
      <c r="F26" s="7"/>
      <c r="G26" s="7"/>
      <c r="H26" s="7"/>
      <c r="I26" s="7"/>
      <c r="J26" s="7"/>
      <c r="K26" s="7"/>
      <c r="L26" s="7"/>
      <c r="M26" s="7"/>
      <c r="N26" s="7"/>
      <c r="O26" s="7"/>
      <c r="P26" s="7"/>
      <c r="Q26" s="7"/>
      <c r="R26" s="7"/>
      <c r="S26" s="7"/>
      <c r="T26" s="7"/>
      <c r="U26" s="7"/>
      <c r="V26" s="7"/>
      <c r="W26" s="7"/>
      <c r="X26" s="7"/>
      <c r="Y26" s="7"/>
      <c r="Z26" s="7"/>
      <c r="AA26" s="7"/>
      <c r="AB26" s="7"/>
      <c r="AC26" s="7"/>
    </row>
    <row r="27" spans="1:29" ht="15.75" customHeight="1" x14ac:dyDescent="0.2">
      <c r="A27" s="7"/>
      <c r="B27" s="12" t="s">
        <v>127</v>
      </c>
      <c r="C27" s="33" t="e">
        <f ca="1">C22*C7*C6/1000</f>
        <v>#NAME?</v>
      </c>
      <c r="D27" s="12"/>
      <c r="E27" s="7"/>
      <c r="F27" s="7"/>
      <c r="G27" s="7"/>
      <c r="H27" s="7"/>
      <c r="I27" s="7"/>
      <c r="J27" s="7"/>
      <c r="K27" s="7"/>
      <c r="L27" s="7"/>
      <c r="M27" s="7"/>
      <c r="N27" s="7"/>
      <c r="O27" s="7"/>
      <c r="P27" s="7"/>
      <c r="Q27" s="7"/>
      <c r="R27" s="7"/>
      <c r="S27" s="7"/>
      <c r="T27" s="7"/>
      <c r="U27" s="7"/>
      <c r="V27" s="7"/>
      <c r="W27" s="7"/>
      <c r="X27" s="7"/>
      <c r="Y27" s="7"/>
      <c r="Z27" s="7"/>
      <c r="AA27" s="7"/>
      <c r="AB27" s="7"/>
      <c r="AC27" s="7"/>
    </row>
    <row r="28" spans="1:29" ht="15.75" customHeight="1" x14ac:dyDescent="0.2">
      <c r="A28" s="7"/>
      <c r="B28" s="12"/>
      <c r="C28" s="33"/>
      <c r="D28" s="12"/>
      <c r="E28" s="7"/>
      <c r="F28" s="7"/>
      <c r="G28" s="7"/>
      <c r="H28" s="7"/>
      <c r="I28" s="7"/>
      <c r="J28" s="7"/>
      <c r="K28" s="7"/>
      <c r="L28" s="7"/>
      <c r="M28" s="7"/>
      <c r="N28" s="7"/>
      <c r="O28" s="7"/>
      <c r="P28" s="7"/>
      <c r="Q28" s="7"/>
      <c r="R28" s="7"/>
      <c r="S28" s="7"/>
      <c r="T28" s="7"/>
      <c r="U28" s="7"/>
      <c r="V28" s="7"/>
      <c r="W28" s="7"/>
      <c r="X28" s="7"/>
      <c r="Y28" s="7"/>
      <c r="Z28" s="7"/>
      <c r="AA28" s="7"/>
      <c r="AB28" s="7"/>
      <c r="AC28" s="7"/>
    </row>
    <row r="29" spans="1:29" ht="15.75" customHeight="1" x14ac:dyDescent="0.2">
      <c r="A29" s="7"/>
      <c r="B29" s="12" t="s">
        <v>128</v>
      </c>
      <c r="C29" s="12">
        <v>0.19900000000000001</v>
      </c>
      <c r="D29" s="12" t="s">
        <v>76</v>
      </c>
      <c r="E29" s="7"/>
      <c r="F29" s="7"/>
      <c r="G29" s="7"/>
      <c r="H29" s="7"/>
      <c r="I29" s="7"/>
      <c r="J29" s="7"/>
      <c r="K29" s="7"/>
      <c r="L29" s="7"/>
      <c r="M29" s="7"/>
      <c r="N29" s="7"/>
      <c r="O29" s="7"/>
      <c r="P29" s="7"/>
      <c r="Q29" s="7"/>
      <c r="R29" s="7"/>
      <c r="S29" s="7"/>
      <c r="T29" s="7"/>
      <c r="U29" s="7"/>
      <c r="V29" s="7"/>
      <c r="W29" s="7"/>
      <c r="X29" s="7"/>
      <c r="Y29" s="7"/>
      <c r="Z29" s="7"/>
      <c r="AA29" s="7"/>
      <c r="AB29" s="7"/>
      <c r="AC29" s="7"/>
    </row>
    <row r="30" spans="1:29" ht="15.75" customHeight="1" x14ac:dyDescent="0.2">
      <c r="A30" s="7"/>
      <c r="B30" s="19" t="s">
        <v>129</v>
      </c>
      <c r="C30" s="35" t="e">
        <f ca="1">C26-C27</f>
        <v>#NAME?</v>
      </c>
      <c r="D30" s="19" t="s">
        <v>79</v>
      </c>
      <c r="E30" s="7"/>
      <c r="F30" s="7"/>
      <c r="G30" s="7"/>
      <c r="H30" s="7"/>
      <c r="I30" s="7"/>
      <c r="J30" s="7"/>
      <c r="K30" s="7"/>
      <c r="L30" s="7"/>
      <c r="M30" s="7"/>
      <c r="N30" s="7"/>
      <c r="O30" s="7"/>
      <c r="P30" s="7"/>
      <c r="Q30" s="7"/>
      <c r="R30" s="7"/>
      <c r="S30" s="7"/>
      <c r="T30" s="7"/>
      <c r="U30" s="7"/>
      <c r="V30" s="7"/>
      <c r="W30" s="7"/>
      <c r="X30" s="7"/>
      <c r="Y30" s="7"/>
      <c r="Z30" s="7"/>
      <c r="AA30" s="7"/>
      <c r="AB30" s="7"/>
      <c r="AC30" s="7"/>
    </row>
    <row r="31" spans="1:29" ht="15.75" customHeight="1" x14ac:dyDescent="0.2">
      <c r="A31" s="7"/>
      <c r="B31" s="19" t="s">
        <v>130</v>
      </c>
      <c r="C31" s="35" t="e">
        <f ca="1">C30*C11/100</f>
        <v>#NAME?</v>
      </c>
      <c r="D31" s="19" t="s">
        <v>82</v>
      </c>
      <c r="E31" s="7"/>
      <c r="F31" s="7"/>
      <c r="G31" s="7"/>
      <c r="H31" s="7"/>
      <c r="I31" s="7"/>
      <c r="J31" s="7"/>
      <c r="K31" s="7"/>
      <c r="L31" s="7"/>
      <c r="M31" s="7"/>
      <c r="N31" s="7"/>
      <c r="O31" s="7"/>
      <c r="P31" s="7"/>
      <c r="Q31" s="7"/>
      <c r="R31" s="7"/>
      <c r="S31" s="7"/>
      <c r="T31" s="7"/>
      <c r="U31" s="7"/>
      <c r="V31" s="7"/>
      <c r="W31" s="7"/>
      <c r="X31" s="7"/>
      <c r="Y31" s="7"/>
      <c r="Z31" s="7"/>
      <c r="AA31" s="7"/>
      <c r="AB31" s="7"/>
      <c r="AC31" s="7"/>
    </row>
    <row r="32" spans="1:29" ht="15.75" customHeight="1" x14ac:dyDescent="0.2">
      <c r="A32" s="7"/>
      <c r="B32" s="19" t="s">
        <v>131</v>
      </c>
      <c r="C32" s="35" t="e">
        <f ca="1">C30*C29</f>
        <v>#NAME?</v>
      </c>
      <c r="D32" s="19" t="s">
        <v>85</v>
      </c>
      <c r="E32" s="7"/>
      <c r="F32" s="7"/>
      <c r="G32" s="7"/>
      <c r="H32" s="7"/>
      <c r="I32" s="7"/>
      <c r="J32" s="7"/>
      <c r="K32" s="7"/>
      <c r="L32" s="7"/>
      <c r="M32" s="7"/>
      <c r="N32" s="7"/>
      <c r="O32" s="7"/>
      <c r="P32" s="7"/>
      <c r="Q32" s="7"/>
      <c r="R32" s="7"/>
      <c r="S32" s="7"/>
      <c r="T32" s="7"/>
      <c r="U32" s="7"/>
      <c r="V32" s="7"/>
      <c r="W32" s="7"/>
      <c r="X32" s="7"/>
      <c r="Y32" s="7"/>
      <c r="Z32" s="7"/>
      <c r="AA32" s="7"/>
      <c r="AB32" s="7"/>
      <c r="AC32" s="7"/>
    </row>
    <row r="33" spans="1:29" ht="15.75" customHeight="1" x14ac:dyDescent="0.2">
      <c r="A33" s="7"/>
      <c r="B33" s="19" t="s">
        <v>132</v>
      </c>
      <c r="C33" s="35" t="e">
        <f ca="1">C24/C31</f>
        <v>#NAME?</v>
      </c>
      <c r="D33" s="19" t="s">
        <v>87</v>
      </c>
      <c r="E33" s="7"/>
      <c r="F33" s="7"/>
      <c r="G33" s="7"/>
      <c r="H33" s="7"/>
      <c r="I33" s="7"/>
      <c r="J33" s="7"/>
      <c r="K33" s="7"/>
      <c r="L33" s="7"/>
      <c r="M33" s="7"/>
      <c r="N33" s="7"/>
      <c r="O33" s="7"/>
      <c r="P33" s="7"/>
      <c r="Q33" s="7"/>
      <c r="R33" s="7"/>
      <c r="S33" s="7"/>
      <c r="T33" s="7"/>
      <c r="U33" s="7"/>
      <c r="V33" s="7"/>
      <c r="W33" s="7"/>
      <c r="X33" s="7"/>
      <c r="Y33" s="7"/>
      <c r="Z33" s="7"/>
      <c r="AA33" s="7"/>
      <c r="AB33" s="7"/>
      <c r="AC33" s="7"/>
    </row>
    <row r="34" spans="1:29" ht="15.75" customHeight="1" x14ac:dyDescent="0.2">
      <c r="A34" s="7"/>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row>
    <row r="35" spans="1:29" ht="15.75" customHeight="1" x14ac:dyDescent="0.2">
      <c r="A35" s="7"/>
      <c r="B35" s="18" t="s">
        <v>91</v>
      </c>
      <c r="C35" s="7"/>
      <c r="D35" s="7"/>
      <c r="E35" s="7"/>
      <c r="F35" s="7"/>
      <c r="G35" s="7"/>
      <c r="H35" s="7"/>
      <c r="I35" s="7"/>
      <c r="J35" s="7"/>
      <c r="K35" s="7"/>
      <c r="L35" s="7"/>
      <c r="M35" s="7"/>
      <c r="N35" s="7"/>
      <c r="O35" s="7"/>
      <c r="P35" s="7"/>
      <c r="Q35" s="7"/>
      <c r="R35" s="7"/>
      <c r="S35" s="7"/>
      <c r="T35" s="7"/>
      <c r="U35" s="7"/>
      <c r="V35" s="7"/>
      <c r="W35" s="7"/>
      <c r="X35" s="7"/>
      <c r="Y35" s="7"/>
      <c r="Z35" s="7"/>
      <c r="AA35" s="7"/>
      <c r="AB35" s="7"/>
      <c r="AC35" s="7"/>
    </row>
    <row r="36" spans="1:29" ht="15.75" customHeight="1" x14ac:dyDescent="0.2">
      <c r="A36" s="7"/>
      <c r="B36" s="7"/>
      <c r="C36" s="7"/>
      <c r="D36" s="7"/>
      <c r="E36" s="7"/>
      <c r="F36" s="7"/>
      <c r="G36" s="7"/>
      <c r="H36" s="7"/>
      <c r="I36" s="7"/>
      <c r="J36" s="7"/>
      <c r="K36" s="7"/>
      <c r="L36" s="7"/>
      <c r="M36" s="7"/>
      <c r="N36" s="7"/>
      <c r="O36" s="7"/>
      <c r="P36" s="7"/>
      <c r="Q36" s="7"/>
      <c r="R36" s="7"/>
      <c r="S36" s="7"/>
      <c r="T36" s="7"/>
      <c r="U36" s="7"/>
      <c r="V36" s="7"/>
      <c r="W36" s="7"/>
      <c r="X36" s="7"/>
      <c r="Y36" s="7"/>
      <c r="Z36" s="7"/>
      <c r="AA36" s="7"/>
      <c r="AB36" s="7"/>
      <c r="AC36" s="7"/>
    </row>
    <row r="37" spans="1:29" ht="15.75" customHeight="1" x14ac:dyDescent="0.2">
      <c r="A37" s="7"/>
      <c r="B37" s="12"/>
      <c r="C37" s="12" t="s">
        <v>92</v>
      </c>
      <c r="D37" s="12" t="s">
        <v>93</v>
      </c>
      <c r="E37" s="12" t="s">
        <v>94</v>
      </c>
      <c r="F37" s="12" t="s">
        <v>95</v>
      </c>
      <c r="G37" s="7"/>
      <c r="H37" s="7"/>
      <c r="I37" s="7"/>
      <c r="J37" s="7"/>
      <c r="K37" s="7"/>
      <c r="L37" s="7"/>
      <c r="M37" s="7"/>
      <c r="N37" s="7"/>
      <c r="O37" s="7"/>
      <c r="P37" s="7"/>
      <c r="Q37" s="7"/>
      <c r="R37" s="7"/>
      <c r="S37" s="7"/>
      <c r="T37" s="7"/>
      <c r="U37" s="7"/>
      <c r="V37" s="7"/>
      <c r="W37" s="7"/>
      <c r="X37" s="7"/>
      <c r="Y37" s="7"/>
      <c r="Z37" s="7"/>
      <c r="AA37" s="7"/>
      <c r="AB37" s="7"/>
      <c r="AC37" s="7"/>
    </row>
    <row r="38" spans="1:29" ht="15.75" customHeight="1" x14ac:dyDescent="0.2">
      <c r="A38" s="7"/>
      <c r="B38" s="12" t="s">
        <v>133</v>
      </c>
      <c r="C38" s="22" t="e">
        <f ca="1">C24</f>
        <v>#NAME?</v>
      </c>
      <c r="D38" s="22" t="e">
        <f ca="1">C30</f>
        <v>#NAME?</v>
      </c>
      <c r="E38" s="22" t="e">
        <f ca="1">C31</f>
        <v>#NAME?</v>
      </c>
      <c r="F38" s="23" t="e">
        <f ca="1">C33</f>
        <v>#NAME?</v>
      </c>
      <c r="G38" s="7"/>
      <c r="H38" s="7"/>
      <c r="I38" s="7"/>
      <c r="J38" s="7"/>
      <c r="K38" s="7"/>
      <c r="L38" s="7"/>
      <c r="M38" s="7"/>
      <c r="N38" s="7"/>
      <c r="O38" s="7"/>
      <c r="P38" s="7"/>
      <c r="Q38" s="7"/>
      <c r="R38" s="7"/>
      <c r="S38" s="7"/>
      <c r="T38" s="7"/>
      <c r="U38" s="7"/>
      <c r="V38" s="7"/>
      <c r="W38" s="7"/>
      <c r="X38" s="7"/>
      <c r="Y38" s="7"/>
      <c r="Z38" s="7"/>
      <c r="AA38" s="7"/>
      <c r="AB38" s="7"/>
      <c r="AC38" s="7"/>
    </row>
    <row r="39" spans="1:29" ht="15.75" customHeight="1" x14ac:dyDescent="0.2">
      <c r="A39" s="7"/>
      <c r="B39" s="7"/>
      <c r="C39" s="7"/>
      <c r="D39" s="7"/>
      <c r="E39" s="7"/>
      <c r="F39" s="7"/>
      <c r="G39" s="7"/>
      <c r="H39" s="7"/>
      <c r="I39" s="7"/>
      <c r="J39" s="7"/>
      <c r="K39" s="7"/>
      <c r="L39" s="7"/>
      <c r="M39" s="7"/>
      <c r="N39" s="7"/>
      <c r="O39" s="7"/>
      <c r="P39" s="7"/>
      <c r="Q39" s="7"/>
      <c r="R39" s="7"/>
      <c r="S39" s="7"/>
      <c r="T39" s="7"/>
      <c r="U39" s="7"/>
      <c r="V39" s="7"/>
      <c r="W39" s="7"/>
      <c r="X39" s="7"/>
      <c r="Y39" s="7"/>
      <c r="Z39" s="7"/>
      <c r="AA39" s="7"/>
      <c r="AB39" s="7"/>
      <c r="AC39" s="7"/>
    </row>
    <row r="40" spans="1:29" ht="15.75" customHeight="1" x14ac:dyDescent="0.2">
      <c r="A40" s="7"/>
      <c r="B40" s="7"/>
      <c r="C40" s="7"/>
      <c r="D40" s="7"/>
      <c r="E40" s="7"/>
      <c r="F40" s="7"/>
      <c r="G40" s="7"/>
      <c r="H40" s="7"/>
      <c r="I40" s="7"/>
      <c r="J40" s="7"/>
      <c r="K40" s="7"/>
      <c r="L40" s="7"/>
      <c r="M40" s="7"/>
      <c r="N40" s="7"/>
      <c r="O40" s="7"/>
      <c r="P40" s="7"/>
      <c r="Q40" s="7"/>
      <c r="R40" s="7"/>
      <c r="S40" s="7"/>
      <c r="T40" s="7"/>
      <c r="U40" s="7"/>
      <c r="V40" s="7"/>
      <c r="W40" s="7"/>
      <c r="X40" s="7"/>
      <c r="Y40" s="7"/>
      <c r="Z40" s="7"/>
      <c r="AA40" s="7"/>
      <c r="AB40" s="7"/>
      <c r="AC40" s="7"/>
    </row>
    <row r="41" spans="1:29" ht="15.75" customHeight="1" x14ac:dyDescent="0.2">
      <c r="A41" s="7"/>
      <c r="B41" s="12" t="s">
        <v>134</v>
      </c>
      <c r="C41" s="22" t="e">
        <f ca="1">C31*5-C24</f>
        <v>#NAME?</v>
      </c>
      <c r="D41" s="12" t="s">
        <v>82</v>
      </c>
      <c r="E41" s="7"/>
      <c r="F41" s="7"/>
      <c r="G41" s="7"/>
      <c r="H41" s="7"/>
      <c r="I41" s="7"/>
      <c r="J41" s="7"/>
      <c r="K41" s="7"/>
      <c r="L41" s="7"/>
      <c r="M41" s="7"/>
      <c r="N41" s="7"/>
      <c r="O41" s="7"/>
      <c r="P41" s="7"/>
      <c r="Q41" s="7"/>
      <c r="R41" s="7"/>
      <c r="S41" s="7"/>
      <c r="T41" s="7"/>
      <c r="U41" s="7"/>
      <c r="V41" s="7"/>
      <c r="W41" s="7"/>
      <c r="X41" s="7"/>
      <c r="Y41" s="7"/>
      <c r="Z41" s="7"/>
      <c r="AA41" s="7"/>
      <c r="AB41" s="7"/>
      <c r="AC41" s="7"/>
    </row>
    <row r="42" spans="1:29" ht="15.75" customHeight="1" x14ac:dyDescent="0.2">
      <c r="A42" s="7"/>
      <c r="B42" s="12" t="s">
        <v>135</v>
      </c>
      <c r="C42" s="22" t="e">
        <f ca="1">10*C31-C24</f>
        <v>#NAME?</v>
      </c>
      <c r="D42" s="12" t="s">
        <v>82</v>
      </c>
      <c r="E42" s="7"/>
      <c r="F42" s="7"/>
      <c r="G42" s="7"/>
      <c r="H42" s="7"/>
      <c r="I42" s="7"/>
      <c r="J42" s="7"/>
      <c r="K42" s="7"/>
      <c r="L42" s="7"/>
      <c r="M42" s="7"/>
      <c r="N42" s="7"/>
      <c r="O42" s="7"/>
      <c r="P42" s="7"/>
      <c r="Q42" s="7"/>
      <c r="R42" s="7"/>
      <c r="S42" s="7"/>
      <c r="T42" s="7"/>
      <c r="U42" s="7"/>
      <c r="V42" s="7"/>
      <c r="W42" s="7"/>
      <c r="X42" s="7"/>
      <c r="Y42" s="7"/>
      <c r="Z42" s="7"/>
      <c r="AA42" s="7"/>
      <c r="AB42" s="7"/>
      <c r="AC42" s="7"/>
    </row>
    <row r="43" spans="1:29" ht="15.75" customHeight="1" x14ac:dyDescent="0.2">
      <c r="A43" s="7"/>
      <c r="B43" s="12" t="s">
        <v>136</v>
      </c>
      <c r="C43" s="22" t="e">
        <f ca="1">20*C31-C24</f>
        <v>#NAME?</v>
      </c>
      <c r="D43" s="12" t="s">
        <v>82</v>
      </c>
      <c r="E43" s="7"/>
      <c r="F43" s="7"/>
      <c r="G43" s="7"/>
      <c r="H43" s="7"/>
      <c r="I43" s="7"/>
      <c r="J43" s="7"/>
      <c r="K43" s="7"/>
      <c r="L43" s="7"/>
      <c r="M43" s="7"/>
      <c r="N43" s="7"/>
      <c r="O43" s="7"/>
      <c r="P43" s="7"/>
      <c r="Q43" s="7"/>
      <c r="R43" s="7"/>
      <c r="S43" s="7"/>
      <c r="T43" s="7"/>
      <c r="U43" s="7"/>
      <c r="V43" s="7"/>
      <c r="W43" s="7"/>
      <c r="X43" s="7"/>
      <c r="Y43" s="7"/>
      <c r="Z43" s="7"/>
      <c r="AA43" s="7"/>
      <c r="AB43" s="7"/>
      <c r="AC43" s="7"/>
    </row>
    <row r="44" spans="1:29" ht="15.75" customHeight="1" x14ac:dyDescent="0.2">
      <c r="A44" s="7"/>
      <c r="B44" s="12"/>
      <c r="C44" s="33"/>
      <c r="D44" s="12"/>
      <c r="E44" s="7"/>
      <c r="F44" s="7"/>
      <c r="G44" s="7"/>
      <c r="H44" s="7"/>
      <c r="I44" s="7"/>
      <c r="J44" s="7"/>
      <c r="K44" s="7"/>
      <c r="L44" s="7"/>
      <c r="M44" s="7"/>
      <c r="N44" s="7"/>
      <c r="O44" s="7"/>
      <c r="P44" s="7"/>
      <c r="Q44" s="7"/>
      <c r="R44" s="7"/>
      <c r="S44" s="7"/>
      <c r="T44" s="7"/>
      <c r="U44" s="7"/>
      <c r="V44" s="7"/>
      <c r="W44" s="7"/>
      <c r="X44" s="7"/>
      <c r="Y44" s="7"/>
      <c r="Z44" s="7"/>
      <c r="AA44" s="7"/>
      <c r="AB44" s="7"/>
      <c r="AC44" s="7"/>
    </row>
    <row r="45" spans="1:29" ht="15.75" customHeight="1" x14ac:dyDescent="0.2">
      <c r="A45" s="7"/>
      <c r="B45" s="12" t="s">
        <v>99</v>
      </c>
      <c r="C45" s="22" t="e">
        <f ca="1">C32*10</f>
        <v>#NAME?</v>
      </c>
      <c r="D45" s="12" t="s">
        <v>100</v>
      </c>
      <c r="E45" s="7"/>
      <c r="F45" s="7"/>
      <c r="G45" s="7"/>
      <c r="H45" s="7"/>
      <c r="I45" s="7"/>
      <c r="J45" s="7"/>
      <c r="K45" s="7"/>
      <c r="L45" s="7"/>
      <c r="M45" s="7"/>
      <c r="N45" s="7"/>
      <c r="O45" s="7"/>
      <c r="P45" s="7"/>
      <c r="Q45" s="7"/>
      <c r="R45" s="7"/>
      <c r="S45" s="7"/>
      <c r="T45" s="7"/>
      <c r="U45" s="7"/>
      <c r="V45" s="7"/>
      <c r="W45" s="7"/>
      <c r="X45" s="7"/>
      <c r="Y45" s="7"/>
      <c r="Z45" s="7"/>
      <c r="AA45" s="7"/>
      <c r="AB45" s="7"/>
      <c r="AC45" s="7"/>
    </row>
    <row r="46" spans="1:29" ht="15.75" customHeight="1" x14ac:dyDescent="0.2">
      <c r="A46" s="7"/>
      <c r="B46" s="7"/>
      <c r="C46" s="36"/>
      <c r="D46" s="7"/>
      <c r="E46" s="7"/>
      <c r="F46" s="7"/>
      <c r="G46" s="7"/>
      <c r="H46" s="7"/>
      <c r="I46" s="7"/>
      <c r="J46" s="7"/>
      <c r="K46" s="7"/>
      <c r="L46" s="7"/>
      <c r="M46" s="7"/>
      <c r="N46" s="7"/>
      <c r="O46" s="7"/>
      <c r="P46" s="7"/>
      <c r="Q46" s="7"/>
      <c r="R46" s="7"/>
      <c r="S46" s="7"/>
      <c r="T46" s="7"/>
      <c r="U46" s="7"/>
      <c r="V46" s="7"/>
      <c r="W46" s="7"/>
      <c r="X46" s="7"/>
      <c r="Y46" s="7"/>
      <c r="Z46" s="7"/>
      <c r="AA46" s="7"/>
      <c r="AB46" s="7"/>
      <c r="AC46" s="7"/>
    </row>
    <row r="47" spans="1:29" ht="15.75" customHeight="1" x14ac:dyDescent="0.2">
      <c r="A47" s="7"/>
      <c r="B47" s="7"/>
      <c r="C47" s="7"/>
      <c r="D47" s="7"/>
      <c r="E47" s="7"/>
      <c r="F47" s="7"/>
      <c r="G47" s="7"/>
      <c r="H47" s="7"/>
      <c r="I47" s="7"/>
      <c r="J47" s="7"/>
      <c r="K47" s="7"/>
      <c r="L47" s="7"/>
      <c r="M47" s="7"/>
      <c r="N47" s="7"/>
      <c r="O47" s="7"/>
      <c r="P47" s="7"/>
      <c r="Q47" s="7"/>
      <c r="R47" s="7"/>
      <c r="S47" s="7"/>
      <c r="T47" s="7"/>
      <c r="U47" s="7"/>
      <c r="V47" s="7"/>
      <c r="W47" s="7"/>
      <c r="X47" s="7"/>
      <c r="Y47" s="7"/>
      <c r="Z47" s="7"/>
      <c r="AA47" s="7"/>
      <c r="AB47" s="7"/>
      <c r="AC47" s="7"/>
    </row>
    <row r="48" spans="1:29" ht="15.75" customHeight="1" x14ac:dyDescent="0.2">
      <c r="A48" s="7"/>
      <c r="B48" s="18"/>
      <c r="C48" s="7"/>
      <c r="D48" s="7"/>
      <c r="E48" s="7"/>
      <c r="F48" s="7"/>
      <c r="G48" s="7"/>
      <c r="H48" s="7"/>
      <c r="I48" s="7"/>
      <c r="J48" s="7"/>
      <c r="K48" s="7"/>
      <c r="L48" s="7"/>
      <c r="M48" s="7"/>
      <c r="N48" s="7"/>
      <c r="O48" s="7"/>
      <c r="P48" s="7"/>
      <c r="Q48" s="7"/>
      <c r="R48" s="7"/>
      <c r="S48" s="7"/>
      <c r="T48" s="7"/>
      <c r="U48" s="7"/>
      <c r="V48" s="7"/>
      <c r="W48" s="7"/>
      <c r="X48" s="7"/>
      <c r="Y48" s="7"/>
      <c r="Z48" s="7"/>
      <c r="AA48" s="7"/>
      <c r="AB48" s="7"/>
      <c r="AC48" s="7"/>
    </row>
    <row r="49" spans="1:29" ht="15.75" customHeight="1" x14ac:dyDescent="0.2">
      <c r="A49" s="7"/>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row>
    <row r="50" spans="1:29" ht="15.75" customHeight="1" x14ac:dyDescent="0.2">
      <c r="A50" s="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row>
    <row r="51" spans="1:29" ht="15.75" customHeight="1" x14ac:dyDescent="0.2">
      <c r="A51" s="7"/>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row>
    <row r="52" spans="1:29" ht="15.75" customHeight="1" x14ac:dyDescent="0.2">
      <c r="A52" s="7"/>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row>
    <row r="53" spans="1:29" ht="15.75" customHeight="1" x14ac:dyDescent="0.2">
      <c r="A53" s="7"/>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row>
    <row r="54" spans="1:29" ht="15.75" customHeight="1" x14ac:dyDescent="0.2">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row>
    <row r="55" spans="1:29" ht="15.75" customHeight="1" x14ac:dyDescent="0.2">
      <c r="A55" s="7"/>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row>
    <row r="56" spans="1:29" ht="15.75" customHeight="1" x14ac:dyDescent="0.2">
      <c r="A56" s="7"/>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row>
    <row r="57" spans="1:29" ht="15.75" customHeight="1" x14ac:dyDescent="0.2">
      <c r="A57" s="7"/>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row>
    <row r="58" spans="1:29" ht="15.75" customHeight="1" x14ac:dyDescent="0.2">
      <c r="A58" s="7"/>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row>
    <row r="59" spans="1:29" ht="15.75" customHeight="1" x14ac:dyDescent="0.2">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row>
    <row r="60" spans="1:29" ht="15.75" customHeight="1" x14ac:dyDescent="0.2">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row>
    <row r="61" spans="1:29" ht="15.75" customHeight="1" x14ac:dyDescent="0.2">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row>
    <row r="62" spans="1:29" ht="15.75" customHeight="1" x14ac:dyDescent="0.2">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row>
    <row r="63" spans="1:29" ht="15.75" customHeight="1" x14ac:dyDescent="0.2">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row>
    <row r="64" spans="1:29" ht="15.75" customHeight="1" x14ac:dyDescent="0.2">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row>
    <row r="65" spans="1:29" ht="15.75" customHeight="1" x14ac:dyDescent="0.2">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row>
    <row r="66" spans="1:29" ht="15.75" customHeight="1" x14ac:dyDescent="0.2">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row>
    <row r="67" spans="1:29" ht="15.75" customHeight="1" x14ac:dyDescent="0.2">
      <c r="A67" s="7"/>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row>
    <row r="68" spans="1:29" ht="15.75" customHeight="1" x14ac:dyDescent="0.2">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row>
    <row r="69" spans="1:29" ht="15.75" customHeight="1" x14ac:dyDescent="0.2">
      <c r="A69" s="7"/>
      <c r="B69" s="7"/>
      <c r="C69" s="7"/>
      <c r="D69" s="7"/>
      <c r="E69" s="7"/>
      <c r="F69" s="7"/>
      <c r="G69" s="7"/>
      <c r="H69" s="7"/>
      <c r="I69" s="7"/>
      <c r="J69" s="7"/>
      <c r="K69" s="7"/>
      <c r="L69" s="7"/>
      <c r="M69" s="7"/>
      <c r="N69" s="7"/>
      <c r="O69" s="7"/>
      <c r="P69" s="7"/>
      <c r="Q69" s="7"/>
      <c r="R69" s="7"/>
      <c r="S69" s="7"/>
      <c r="T69" s="7"/>
      <c r="U69" s="7"/>
      <c r="V69" s="7"/>
      <c r="W69" s="7"/>
      <c r="X69" s="7"/>
      <c r="Y69" s="7"/>
      <c r="Z69" s="7"/>
      <c r="AA69" s="7"/>
      <c r="AB69" s="7"/>
      <c r="AC69" s="7"/>
    </row>
    <row r="70" spans="1:29" ht="15.75" customHeight="1" x14ac:dyDescent="0.2">
      <c r="A70" s="7"/>
      <c r="B70" s="7"/>
      <c r="C70" s="7"/>
      <c r="D70" s="7"/>
      <c r="E70" s="7"/>
      <c r="F70" s="7"/>
      <c r="G70" s="7"/>
      <c r="H70" s="7"/>
      <c r="I70" s="7"/>
      <c r="J70" s="7"/>
      <c r="K70" s="7"/>
      <c r="L70" s="7"/>
      <c r="M70" s="7"/>
      <c r="N70" s="7"/>
      <c r="O70" s="7"/>
      <c r="P70" s="7"/>
      <c r="Q70" s="7"/>
      <c r="R70" s="7"/>
      <c r="S70" s="7"/>
      <c r="T70" s="7"/>
      <c r="U70" s="7"/>
      <c r="V70" s="7"/>
      <c r="W70" s="7"/>
      <c r="X70" s="7"/>
      <c r="Y70" s="7"/>
      <c r="Z70" s="7"/>
      <c r="AA70" s="7"/>
      <c r="AB70" s="7"/>
      <c r="AC70" s="7"/>
    </row>
    <row r="71" spans="1:29" ht="15.75" customHeight="1" x14ac:dyDescent="0.2">
      <c r="A71" s="7"/>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row>
    <row r="72" spans="1:29" ht="15.75" customHeight="1" x14ac:dyDescent="0.2">
      <c r="A72" s="7"/>
      <c r="B72" s="7"/>
      <c r="C72" s="7"/>
      <c r="D72" s="7"/>
      <c r="E72" s="7"/>
      <c r="F72" s="7"/>
      <c r="G72" s="7"/>
      <c r="H72" s="7"/>
      <c r="I72" s="7"/>
      <c r="J72" s="7"/>
      <c r="K72" s="7"/>
      <c r="L72" s="7"/>
      <c r="M72" s="7"/>
      <c r="N72" s="7"/>
      <c r="O72" s="7"/>
      <c r="P72" s="7"/>
      <c r="Q72" s="7"/>
      <c r="R72" s="7"/>
      <c r="S72" s="7"/>
      <c r="T72" s="7"/>
      <c r="U72" s="7"/>
      <c r="V72" s="7"/>
      <c r="W72" s="7"/>
      <c r="X72" s="7"/>
      <c r="Y72" s="7"/>
      <c r="Z72" s="7"/>
      <c r="AA72" s="7"/>
      <c r="AB72" s="7"/>
      <c r="AC72" s="7"/>
    </row>
    <row r="73" spans="1:29" ht="15.75" customHeight="1" x14ac:dyDescent="0.2">
      <c r="A73" s="7"/>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row>
    <row r="74" spans="1:29" ht="15.75" customHeight="1" x14ac:dyDescent="0.2">
      <c r="A74" s="7"/>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row>
    <row r="75" spans="1:29" ht="15.75" customHeight="1" x14ac:dyDescent="0.2">
      <c r="A75" s="7"/>
      <c r="B75" s="7"/>
      <c r="C75" s="7"/>
      <c r="D75" s="7"/>
      <c r="E75" s="7"/>
      <c r="F75" s="7"/>
      <c r="G75" s="7"/>
      <c r="H75" s="7"/>
      <c r="I75" s="7"/>
      <c r="J75" s="7"/>
      <c r="K75" s="7"/>
      <c r="L75" s="7"/>
      <c r="M75" s="7"/>
      <c r="N75" s="7"/>
      <c r="O75" s="7"/>
      <c r="P75" s="7"/>
      <c r="Q75" s="7"/>
      <c r="R75" s="7"/>
      <c r="S75" s="7"/>
      <c r="T75" s="7"/>
      <c r="U75" s="7"/>
      <c r="V75" s="7"/>
      <c r="W75" s="7"/>
      <c r="X75" s="7"/>
      <c r="Y75" s="7"/>
      <c r="Z75" s="7"/>
      <c r="AA75" s="7"/>
      <c r="AB75" s="7"/>
      <c r="AC75" s="7"/>
    </row>
    <row r="76" spans="1:29" ht="15.75" customHeight="1" x14ac:dyDescent="0.2">
      <c r="A76" s="7"/>
      <c r="B76" s="7"/>
      <c r="C76" s="7"/>
      <c r="D76" s="7"/>
      <c r="E76" s="7"/>
      <c r="F76" s="7"/>
      <c r="G76" s="7"/>
      <c r="H76" s="7"/>
      <c r="I76" s="7"/>
      <c r="J76" s="7"/>
      <c r="K76" s="7"/>
      <c r="L76" s="7"/>
      <c r="M76" s="7"/>
      <c r="N76" s="7"/>
      <c r="O76" s="7"/>
      <c r="P76" s="7"/>
      <c r="Q76" s="7"/>
      <c r="R76" s="7"/>
      <c r="S76" s="7"/>
      <c r="T76" s="7"/>
      <c r="U76" s="7"/>
      <c r="V76" s="7"/>
      <c r="W76" s="7"/>
      <c r="X76" s="7"/>
      <c r="Y76" s="7"/>
      <c r="Z76" s="7"/>
      <c r="AA76" s="7"/>
      <c r="AB76" s="7"/>
      <c r="AC76" s="7"/>
    </row>
    <row r="77" spans="1:29" ht="15.75" customHeight="1" x14ac:dyDescent="0.2">
      <c r="A77" s="7"/>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row>
    <row r="78" spans="1:29" ht="15.75" customHeight="1" x14ac:dyDescent="0.2">
      <c r="A78" s="7"/>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row>
    <row r="79" spans="1:29" ht="15.75" customHeight="1" x14ac:dyDescent="0.2">
      <c r="A79" s="7"/>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row>
    <row r="80" spans="1:29" ht="15.75" customHeight="1" x14ac:dyDescent="0.2">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row>
    <row r="81" spans="1:29" ht="15.75" customHeight="1" x14ac:dyDescent="0.2">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row>
    <row r="82" spans="1:29" ht="15.75" customHeight="1" x14ac:dyDescent="0.2">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row>
    <row r="83" spans="1:29" ht="15.75" customHeight="1" x14ac:dyDescent="0.2">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row>
    <row r="84" spans="1:29" ht="15.75"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row>
    <row r="85" spans="1:29" ht="15.75" customHeight="1" x14ac:dyDescent="0.2">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row>
    <row r="86" spans="1:29" ht="15.75" customHeight="1" x14ac:dyDescent="0.2">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row>
    <row r="87" spans="1:29" ht="15.75" customHeight="1" x14ac:dyDescent="0.2">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row>
    <row r="88" spans="1:29" ht="15.75" customHeight="1" x14ac:dyDescent="0.2">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row>
    <row r="89" spans="1:29" ht="15.75" customHeight="1" x14ac:dyDescent="0.2">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row>
    <row r="90" spans="1:29" ht="15.75" customHeight="1" x14ac:dyDescent="0.2">
      <c r="A90" s="7"/>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row>
    <row r="91" spans="1:29" ht="15.75" customHeight="1" x14ac:dyDescent="0.2">
      <c r="A91" s="7"/>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row>
    <row r="92" spans="1:29" ht="15.75" customHeight="1" x14ac:dyDescent="0.2">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row>
    <row r="93" spans="1:29" ht="15.75" customHeight="1" x14ac:dyDescent="0.2">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row>
    <row r="94" spans="1:29" ht="15.75" customHeight="1" x14ac:dyDescent="0.2">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row>
    <row r="95" spans="1:29" ht="15.75" customHeight="1" x14ac:dyDescent="0.2">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row>
    <row r="96" spans="1:29" ht="15.75" customHeight="1" x14ac:dyDescent="0.2">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row>
    <row r="97" spans="1:29" ht="15.75" customHeight="1" x14ac:dyDescent="0.2">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row>
    <row r="98" spans="1:29" ht="15.75" customHeight="1" x14ac:dyDescent="0.2">
      <c r="A98" s="7"/>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row>
    <row r="99" spans="1:29" ht="15.75" customHeight="1" x14ac:dyDescent="0.2">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row>
    <row r="100" spans="1:29" ht="15.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row>
    <row r="101" spans="1:29" ht="15.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row>
    <row r="102" spans="1:29" ht="15.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row>
    <row r="103" spans="1:29" ht="15.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row>
    <row r="104" spans="1:29" ht="15.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row>
    <row r="105" spans="1:29" ht="15.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row>
    <row r="106" spans="1:29" ht="15.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row>
    <row r="107" spans="1:29" ht="15.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row>
    <row r="108" spans="1:29" ht="15.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row>
    <row r="109" spans="1:29" ht="15.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row>
    <row r="110" spans="1:29" ht="15.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row>
    <row r="111" spans="1:29" ht="15.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row>
    <row r="112" spans="1:29" ht="15.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row>
    <row r="113" spans="1:29" ht="15.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row>
    <row r="114" spans="1:29" ht="15.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row>
    <row r="115" spans="1:29" ht="15.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row>
    <row r="116" spans="1:29" ht="15.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row>
    <row r="117" spans="1:29" ht="15.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row>
    <row r="118" spans="1:29" ht="15.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row>
    <row r="119" spans="1:29" ht="15.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row>
    <row r="120" spans="1:29" ht="15.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row>
    <row r="121" spans="1:29" ht="15.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row>
    <row r="122" spans="1:29" ht="15.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row>
    <row r="123" spans="1:29" ht="15.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row>
    <row r="124" spans="1:29" ht="15.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row>
    <row r="125" spans="1:29" ht="15.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row>
    <row r="126" spans="1:29" ht="15.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row>
    <row r="127" spans="1:29" ht="15.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row>
    <row r="128" spans="1:29" ht="15.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row>
    <row r="129" spans="1:29" ht="15.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row>
    <row r="130" spans="1:29" ht="15.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row>
    <row r="131" spans="1:29" ht="15.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row>
    <row r="132" spans="1:29" ht="15.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row>
    <row r="133" spans="1:29" ht="15.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row>
    <row r="134" spans="1:29" ht="15.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row>
    <row r="135" spans="1:29" ht="15.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row>
    <row r="136" spans="1:29" ht="15.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row>
    <row r="137" spans="1:29" ht="15.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row>
    <row r="138" spans="1:29" ht="15.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row>
    <row r="139" spans="1:29" ht="15.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row>
    <row r="140" spans="1:29" ht="15.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row>
    <row r="141" spans="1:29" ht="15.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row>
    <row r="142" spans="1:29" ht="15.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row>
    <row r="143" spans="1:29" ht="15.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row>
    <row r="144" spans="1:29" ht="15.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row>
    <row r="145" spans="1:29" ht="15.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row>
    <row r="146" spans="1:29" ht="15.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row>
    <row r="147" spans="1:29" ht="15.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row>
    <row r="148" spans="1:29" ht="15.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row>
    <row r="149" spans="1:29" ht="15.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row>
    <row r="150" spans="1:29" ht="15.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row>
    <row r="151" spans="1:29" ht="15.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row>
    <row r="152" spans="1:29" ht="15.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row>
    <row r="153" spans="1:29" ht="15.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row>
    <row r="154" spans="1:29" ht="15.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row>
    <row r="155" spans="1:29" ht="15.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row>
    <row r="156" spans="1:29" ht="15.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row>
    <row r="157" spans="1:29" ht="15.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row>
    <row r="158" spans="1:29" ht="15.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row>
    <row r="159" spans="1:29" ht="15.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row>
    <row r="160" spans="1:29" ht="15.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row>
    <row r="161" spans="1:29" ht="15.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row>
    <row r="162" spans="1:29" ht="15.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row>
    <row r="163" spans="1:29" ht="15.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row>
    <row r="164" spans="1:29" ht="15.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row>
    <row r="165" spans="1:29" ht="15.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row>
    <row r="166" spans="1:29" ht="15.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row>
    <row r="167" spans="1:29" ht="15.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row>
    <row r="168" spans="1:29" ht="15.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row>
    <row r="169" spans="1:29" ht="15.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row>
    <row r="170" spans="1:29" ht="15.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row>
    <row r="171" spans="1:29" ht="15.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row>
    <row r="172" spans="1:29" ht="15.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row>
    <row r="173" spans="1:29" ht="15.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row>
    <row r="174" spans="1:29" ht="15.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row>
    <row r="175" spans="1:29" ht="15.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row>
    <row r="176" spans="1:29" ht="15.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row>
    <row r="177" spans="1:29" ht="15.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row>
    <row r="178" spans="1:29" ht="15.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row>
    <row r="179" spans="1:29" ht="15.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row>
    <row r="180" spans="1:29" ht="15.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row>
    <row r="181" spans="1:29" ht="15.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row>
    <row r="182" spans="1:29" ht="15.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row>
    <row r="183" spans="1:29" ht="15.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row>
    <row r="184" spans="1:29" ht="15.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row>
    <row r="185" spans="1:29" ht="15.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row>
    <row r="186" spans="1:29" ht="15.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row>
    <row r="187" spans="1:29" ht="15.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row>
    <row r="188" spans="1:29" ht="15.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row>
    <row r="189" spans="1:29" ht="15.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row>
    <row r="190" spans="1:29" ht="15.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row>
    <row r="191" spans="1:29" ht="15.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row>
    <row r="192" spans="1:29" ht="15.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row>
    <row r="193" spans="1:29" ht="15.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row>
    <row r="194" spans="1:29" ht="15.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row>
    <row r="195" spans="1:29" ht="15.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row>
    <row r="196" spans="1:29" ht="15.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row>
    <row r="197" spans="1:29" ht="15.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row>
    <row r="198" spans="1:29" ht="15.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row>
    <row r="199" spans="1:29" ht="15.75" customHeight="1" x14ac:dyDescent="0.2"/>
    <row r="200" spans="1:29" ht="15.75" customHeight="1" x14ac:dyDescent="0.2"/>
    <row r="201" spans="1:29" ht="15.75" customHeight="1" x14ac:dyDescent="0.2"/>
    <row r="202" spans="1:29" ht="15.75" customHeight="1" x14ac:dyDescent="0.2"/>
    <row r="203" spans="1:29" ht="15.75" customHeight="1" x14ac:dyDescent="0.2"/>
    <row r="204" spans="1:29" ht="15.75" customHeight="1" x14ac:dyDescent="0.2"/>
    <row r="205" spans="1:29" ht="15.75" customHeight="1" x14ac:dyDescent="0.2"/>
    <row r="206" spans="1:29" ht="15.75" customHeight="1" x14ac:dyDescent="0.2"/>
    <row r="207" spans="1:29" ht="15.75" customHeight="1" x14ac:dyDescent="0.2"/>
    <row r="208" spans="1:29"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sheet="1" objects="1" scenarios="1" selectLockedCells="1"/>
  <dataValidations count="1">
    <dataValidation type="list" allowBlank="1" showErrorMessage="1" sqref="C9" xr:uid="{00000000-0002-0000-0100-000000000000}">
      <formula1>$L$7:$L$19</formula1>
    </dataValidation>
  </dataValidations>
  <pageMargins left="0.7" right="0.7" top="0.75" bottom="0.75" header="0" footer="0"/>
  <pageSetup orientation="landscape"/>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LEDs by area</vt:lpstr>
      <vt:lpstr>LEDs by bulb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Catherine Bottrill</dc:creator>
  <cp:lastModifiedBy>Microsoft Office User</cp:lastModifiedBy>
  <dcterms:created xsi:type="dcterms:W3CDTF">2023-06-06T04:03:23Z</dcterms:created>
  <dcterms:modified xsi:type="dcterms:W3CDTF">2023-06-07T10:32:34Z</dcterms:modified>
</cp:coreProperties>
</file>