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sheena/Desktop/TRANSFORMING ENERGY/"/>
    </mc:Choice>
  </mc:AlternateContent>
  <xr:revisionPtr revIDLastSave="0" documentId="13_ncr:1_{AA1C319F-6CE0-7D45-912B-C2E83B53B4BC}" xr6:coauthVersionLast="47" xr6:coauthVersionMax="47" xr10:uidLastSave="{00000000-0000-0000-0000-000000000000}"/>
  <bookViews>
    <workbookView xWindow="180" yWindow="3580" windowWidth="29400" windowHeight="18380" xr2:uid="{00000000-000D-0000-FFFF-FFFF00000000}"/>
  </bookViews>
  <sheets>
    <sheet name="Air Source Heat Pum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VhLmSEjm4AlaraZTzfXKzBNs8CAf0p1UxPH8yd1ucI="/>
    </ext>
  </extLst>
</workbook>
</file>

<file path=xl/calcChain.xml><?xml version="1.0" encoding="utf-8"?>
<calcChain xmlns="http://schemas.openxmlformats.org/spreadsheetml/2006/main">
  <c r="C31" i="1" l="1"/>
  <c r="C26" i="1"/>
  <c r="C25" i="1"/>
  <c r="C39" i="1" s="1"/>
  <c r="C13" i="1"/>
  <c r="C27" i="1" s="1"/>
  <c r="C34" i="1" l="1"/>
  <c r="C47" i="1" s="1"/>
  <c r="C22" i="1"/>
  <c r="C33" i="1" s="1"/>
  <c r="D39" i="1"/>
  <c r="C44" i="1" l="1"/>
  <c r="E39" i="1"/>
  <c r="F39" i="1" s="1"/>
  <c r="C43" i="1"/>
</calcChain>
</file>

<file path=xl/sharedStrings.xml><?xml version="1.0" encoding="utf-8"?>
<sst xmlns="http://schemas.openxmlformats.org/spreadsheetml/2006/main" count="62" uniqueCount="53">
  <si>
    <t xml:space="preserve">This worksheet is part of Transforming Energy - Buildings Net Zero Energy. For full programme details visit: </t>
  </si>
  <si>
    <t>https://juliesbicycle.com/our-work/arts-council-programme/</t>
  </si>
  <si>
    <t>INSTRUCTIONS</t>
  </si>
  <si>
    <r>
      <rPr>
        <sz val="12"/>
        <color theme="1"/>
        <rFont val="Calibri"/>
        <family val="2"/>
      </rPr>
      <t xml:space="preserve">Using this worksheet you can calculate the energy, cost and carbon savings of installing an Air Sourced Heat Pump. To do this complete the </t>
    </r>
    <r>
      <rPr>
        <b/>
        <sz val="12"/>
        <color rgb="FF70AD47"/>
        <rFont val="Arial"/>
        <family val="2"/>
      </rPr>
      <t>Green cells</t>
    </r>
    <r>
      <rPr>
        <sz val="12"/>
        <color theme="1"/>
        <rFont val="Calibri"/>
        <family val="2"/>
      </rPr>
      <t xml:space="preserve">. The current heating reference table is in column H and is pulled from in C9. Results are the </t>
    </r>
    <r>
      <rPr>
        <b/>
        <sz val="12"/>
        <color rgb="FFC55A11"/>
        <rFont val="Arial"/>
        <family val="2"/>
      </rPr>
      <t>orange cells.</t>
    </r>
    <r>
      <rPr>
        <sz val="12"/>
        <color theme="1"/>
        <rFont val="Calibri"/>
        <family val="2"/>
      </rPr>
      <t xml:space="preserve"> You can repeat the exercise for each area of your building.</t>
    </r>
  </si>
  <si>
    <t>User input</t>
  </si>
  <si>
    <t>Notes</t>
  </si>
  <si>
    <t>current heating system type</t>
  </si>
  <si>
    <t>peak power required from heating system</t>
  </si>
  <si>
    <t>kW</t>
  </si>
  <si>
    <t>from boiler sizing or monitoring data</t>
  </si>
  <si>
    <t>Column1</t>
  </si>
  <si>
    <t>annual kWh of heating</t>
  </si>
  <si>
    <t>kWh</t>
  </si>
  <si>
    <t>or the size of electric wall panel heaters</t>
  </si>
  <si>
    <t>name</t>
  </si>
  <si>
    <t>cost of electricity</t>
  </si>
  <si>
    <t>£/kWh</t>
  </si>
  <si>
    <t>it can be done for a building or for a room</t>
  </si>
  <si>
    <t>gas</t>
  </si>
  <si>
    <t>cost of gas</t>
  </si>
  <si>
    <t>water-filled radiators put out 1-1.5 kW</t>
  </si>
  <si>
    <t>electricity</t>
  </si>
  <si>
    <t>current heating type</t>
  </si>
  <si>
    <t>Internal calculations</t>
  </si>
  <si>
    <t xml:space="preserve">current cost of heating </t>
  </si>
  <si>
    <t>£</t>
  </si>
  <si>
    <t>COP</t>
  </si>
  <si>
    <t>ASHP coefficient of performance</t>
  </si>
  <si>
    <t>cost of install per kWth</t>
  </si>
  <si>
    <t>£/kWth</t>
  </si>
  <si>
    <t>total cost of install</t>
  </si>
  <si>
    <t>kW of power required for heat pumps</t>
  </si>
  <si>
    <t>new additonal electricity cost</t>
  </si>
  <si>
    <t>£/year</t>
  </si>
  <si>
    <t>grid intensity</t>
  </si>
  <si>
    <t>kgCO2e/kWh</t>
  </si>
  <si>
    <t>gas intensity</t>
  </si>
  <si>
    <t>cost saving per year</t>
  </si>
  <si>
    <t>carbon saving per year</t>
  </si>
  <si>
    <t>kgCO2e</t>
  </si>
  <si>
    <t>Results displayed</t>
  </si>
  <si>
    <t>investment (£)</t>
  </si>
  <si>
    <t>annual energy saving (kWh)</t>
  </si>
  <si>
    <t>cost saving per year (£)</t>
  </si>
  <si>
    <t>payback (yrs)</t>
  </si>
  <si>
    <t>Air Sourced Heat Pump (ASHP)</t>
  </si>
  <si>
    <t>simple 5 year cost saving</t>
  </si>
  <si>
    <t>simple 10 year cost saving</t>
  </si>
  <si>
    <t>10 year carbon saving</t>
  </si>
  <si>
    <t>Prices may vary and are approximates only.</t>
  </si>
  <si>
    <t>Prices referenced are recent historic averages prior to the Russo-Ukraine war.</t>
  </si>
  <si>
    <t>Latest prices can be found each quarter on gov.co.uk: https://www.gov.uk/government/collections/quarterly-energy-price</t>
  </si>
  <si>
    <t>For the most up to date prices and tarriffs, we advise getting quotes from suppliers and installers.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</si>
</sst>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"/>
  </numFmts>
  <fonts count="12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0000FF"/>
      <name val="Calibri"/>
      <family val="2"/>
    </font>
    <font>
      <b/>
      <sz val="28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rgb="FF70AD47"/>
      <name val="Arial"/>
      <family val="2"/>
    </font>
    <font>
      <b/>
      <sz val="12"/>
      <color rgb="FFC55A11"/>
      <name val="Arial"/>
      <family val="2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5"/>
        <bgColor theme="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0" fontId="0" fillId="0" borderId="0" xfId="0" applyProtection="1">
      <protection locked="0"/>
    </xf>
    <xf numFmtId="0" fontId="7" fillId="0" borderId="1" xfId="0" applyFont="1" applyBorder="1" applyProtection="1">
      <protection locked="0"/>
    </xf>
    <xf numFmtId="0" fontId="7" fillId="4" borderId="1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3" fontId="7" fillId="4" borderId="1" xfId="0" applyNumberFormat="1" applyFont="1" applyFill="1" applyBorder="1" applyProtection="1">
      <protection locked="0"/>
    </xf>
    <xf numFmtId="0" fontId="7" fillId="4" borderId="1" xfId="0" applyFont="1" applyFill="1" applyBorder="1" applyAlignment="1" applyProtection="1">
      <alignment horizontal="right"/>
      <protection locked="0"/>
    </xf>
    <xf numFmtId="0" fontId="5" fillId="0" borderId="1" xfId="0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3" fontId="5" fillId="0" borderId="1" xfId="0" applyNumberFormat="1" applyFont="1" applyBorder="1" applyProtection="1">
      <protection locked="0"/>
    </xf>
    <xf numFmtId="0" fontId="5" fillId="0" borderId="0" xfId="0" applyFont="1" applyProtection="1">
      <protection locked="0"/>
    </xf>
    <xf numFmtId="3" fontId="7" fillId="5" borderId="1" xfId="0" applyNumberFormat="1" applyFont="1" applyFill="1" applyBorder="1" applyProtection="1">
      <protection locked="0"/>
    </xf>
    <xf numFmtId="164" fontId="7" fillId="5" borderId="1" xfId="0" applyNumberFormat="1" applyFont="1" applyFill="1" applyBorder="1" applyProtection="1">
      <protection locked="0"/>
    </xf>
    <xf numFmtId="0" fontId="5" fillId="4" borderId="1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4" fillId="3" borderId="0" xfId="0" applyFont="1" applyFill="1"/>
    <xf numFmtId="0" fontId="1" fillId="0" borderId="0" xfId="0" applyFont="1"/>
    <xf numFmtId="0" fontId="11" fillId="0" borderId="0" xfId="1"/>
    <xf numFmtId="0" fontId="2" fillId="0" borderId="0" xfId="0" applyFont="1" applyAlignment="1">
      <alignment wrapText="1"/>
    </xf>
    <xf numFmtId="0" fontId="0" fillId="0" borderId="0" xfId="0"/>
    <xf numFmtId="0" fontId="7" fillId="0" borderId="2" xfId="0" applyFont="1" applyBorder="1" applyProtection="1">
      <protection locked="0"/>
    </xf>
    <xf numFmtId="0" fontId="8" fillId="0" borderId="3" xfId="0" applyFont="1" applyBorder="1" applyProtection="1">
      <protection locked="0"/>
    </xf>
  </cellXfs>
  <cellStyles count="2">
    <cellStyle name="Hyperlink" xfId="1" builtinId="8"/>
    <cellStyle name="Normal" xfId="0" builtinId="0"/>
  </cellStyles>
  <dxfs count="8"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Air Source Heat Pump-style" pivot="0" count="3" xr9:uid="{00000000-0011-0000-FFFF-FFFF00000000}">
      <tableStyleElement type="headerRow" dxfId="7"/>
      <tableStyleElement type="firstRowStripe" dxfId="6"/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50800</xdr:colOff>
      <xdr:row>0</xdr:row>
      <xdr:rowOff>6350</xdr:rowOff>
    </xdr:from>
    <xdr:ext cx="3457575" cy="847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800" y="6350"/>
          <a:ext cx="3457575" cy="847725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H12:H15" headerRowDxfId="3" dataDxfId="2" totalsRowDxfId="1">
  <tableColumns count="1">
    <tableColumn id="1" xr3:uid="{00000000-0010-0000-0000-000001000000}" name="Column1" dataDxfId="0"/>
  </tableColumns>
  <tableStyleInfo name="Air Source Heat Pump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gov.uk/government/collections/quarterly-energy-prices" TargetMode="External"/><Relationship Id="rId1" Type="http://schemas.openxmlformats.org/officeDocument/2006/relationships/hyperlink" Target="https://juliesbicycle.com/our-work/arts-council-programme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7"/>
  <sheetViews>
    <sheetView tabSelected="1" workbookViewId="0">
      <selection activeCell="A7" sqref="A7"/>
    </sheetView>
  </sheetViews>
  <sheetFormatPr baseColWidth="10" defaultColWidth="11.1640625" defaultRowHeight="15" customHeight="1" x14ac:dyDescent="0.2"/>
  <cols>
    <col min="1" max="1" width="5.5" customWidth="1"/>
    <col min="2" max="2" width="42.5" customWidth="1"/>
    <col min="3" max="3" width="17.5" customWidth="1"/>
    <col min="4" max="4" width="26" customWidth="1"/>
    <col min="5" max="5" width="38" customWidth="1"/>
    <col min="6" max="7" width="8.83203125" customWidth="1"/>
    <col min="8" max="8" width="11" customWidth="1"/>
    <col min="9" max="9" width="10.1640625" customWidth="1"/>
    <col min="10" max="10" width="8.83203125" customWidth="1"/>
  </cols>
  <sheetData>
    <row r="1" spans="1:14" ht="15.75" customHeight="1" x14ac:dyDescent="0.2">
      <c r="B1" s="1"/>
      <c r="C1" s="2" t="s">
        <v>0</v>
      </c>
    </row>
    <row r="2" spans="1:14" ht="15.75" customHeight="1" x14ac:dyDescent="0.2">
      <c r="B2" s="1"/>
      <c r="C2" s="3" t="s">
        <v>1</v>
      </c>
    </row>
    <row r="3" spans="1:14" ht="15.75" customHeight="1" x14ac:dyDescent="0.2">
      <c r="B3" s="1"/>
      <c r="C3" s="21" t="s">
        <v>49</v>
      </c>
      <c r="E3" s="1"/>
    </row>
    <row r="4" spans="1:14" ht="15.75" customHeight="1" x14ac:dyDescent="0.2">
      <c r="B4" s="1"/>
      <c r="C4" s="21" t="s">
        <v>50</v>
      </c>
    </row>
    <row r="5" spans="1:14" ht="15" customHeight="1" x14ac:dyDescent="0.2">
      <c r="B5" s="1"/>
      <c r="C5" s="22" t="s">
        <v>51</v>
      </c>
    </row>
    <row r="6" spans="1:14" ht="15" customHeight="1" x14ac:dyDescent="0.2">
      <c r="B6" s="1"/>
      <c r="C6" s="21" t="s">
        <v>52</v>
      </c>
    </row>
    <row r="7" spans="1:14" ht="31" customHeight="1" x14ac:dyDescent="0.45">
      <c r="A7" s="4"/>
      <c r="B7" s="20" t="s">
        <v>2</v>
      </c>
      <c r="C7" s="21"/>
      <c r="F7" s="4"/>
      <c r="G7" s="4"/>
      <c r="H7" s="4"/>
      <c r="I7" s="4"/>
      <c r="J7" s="4"/>
      <c r="K7" s="4"/>
      <c r="L7" s="4"/>
      <c r="M7" s="4"/>
      <c r="N7" s="4"/>
    </row>
    <row r="8" spans="1:14" ht="15.75" customHeight="1" x14ac:dyDescent="0.2">
      <c r="A8" s="4"/>
      <c r="B8" s="23" t="s">
        <v>3</v>
      </c>
      <c r="C8" s="24"/>
      <c r="D8" s="24"/>
      <c r="E8" s="24"/>
      <c r="F8" s="4"/>
      <c r="G8" s="4"/>
      <c r="H8" s="4"/>
      <c r="I8" s="4"/>
      <c r="J8" s="4"/>
      <c r="K8" s="4"/>
      <c r="L8" s="4"/>
      <c r="M8" s="4"/>
      <c r="N8" s="4"/>
    </row>
    <row r="9" spans="1:14" ht="15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5.75" customHeight="1" x14ac:dyDescent="0.2">
      <c r="A10" s="4"/>
      <c r="B10" s="18" t="s">
        <v>4</v>
      </c>
      <c r="C10" s="4"/>
      <c r="D10" s="4"/>
      <c r="E10" s="19" t="s">
        <v>5</v>
      </c>
      <c r="F10" s="4"/>
      <c r="G10" s="4"/>
      <c r="H10" s="4"/>
      <c r="I10" s="4"/>
      <c r="J10" s="4"/>
      <c r="K10" s="4"/>
      <c r="L10" s="4"/>
      <c r="M10" s="4"/>
      <c r="N10" s="4"/>
    </row>
    <row r="11" spans="1:14" ht="15.75" customHeight="1" x14ac:dyDescent="0.2">
      <c r="A11" s="4"/>
      <c r="B11" s="4"/>
      <c r="C11" s="4"/>
      <c r="D11" s="4"/>
      <c r="E11" s="4"/>
      <c r="F11" s="4"/>
      <c r="G11" s="4"/>
      <c r="H11" s="25" t="s">
        <v>6</v>
      </c>
      <c r="I11" s="26"/>
      <c r="J11" s="4"/>
      <c r="K11" s="4"/>
      <c r="L11" s="4"/>
      <c r="M11" s="4"/>
      <c r="N11" s="4"/>
    </row>
    <row r="12" spans="1:14" ht="15.75" customHeight="1" x14ac:dyDescent="0.2">
      <c r="A12" s="4"/>
      <c r="B12" s="5" t="s">
        <v>7</v>
      </c>
      <c r="C12" s="6">
        <v>67</v>
      </c>
      <c r="D12" s="5" t="s">
        <v>8</v>
      </c>
      <c r="E12" s="7" t="s">
        <v>9</v>
      </c>
      <c r="F12" s="4"/>
      <c r="G12" s="4"/>
      <c r="H12" s="8" t="s">
        <v>10</v>
      </c>
      <c r="I12" s="4"/>
      <c r="J12" s="4"/>
      <c r="K12" s="4"/>
      <c r="L12" s="4"/>
      <c r="M12" s="4"/>
      <c r="N12" s="4"/>
    </row>
    <row r="13" spans="1:14" ht="15.75" customHeight="1" x14ac:dyDescent="0.2">
      <c r="A13" s="4"/>
      <c r="B13" s="5" t="s">
        <v>11</v>
      </c>
      <c r="C13" s="9">
        <f>67*500</f>
        <v>33500</v>
      </c>
      <c r="D13" s="5" t="s">
        <v>12</v>
      </c>
      <c r="E13" s="7" t="s">
        <v>13</v>
      </c>
      <c r="F13" s="4"/>
      <c r="G13" s="4"/>
      <c r="H13" s="8" t="s">
        <v>14</v>
      </c>
      <c r="I13" s="4"/>
      <c r="J13" s="4"/>
      <c r="K13" s="4"/>
      <c r="L13" s="4"/>
      <c r="M13" s="4"/>
      <c r="N13" s="4"/>
    </row>
    <row r="14" spans="1:14" ht="15.75" customHeight="1" x14ac:dyDescent="0.2">
      <c r="A14" s="4"/>
      <c r="B14" s="5" t="s">
        <v>15</v>
      </c>
      <c r="C14" s="6">
        <v>0.15</v>
      </c>
      <c r="D14" s="5" t="s">
        <v>16</v>
      </c>
      <c r="E14" s="7" t="s">
        <v>17</v>
      </c>
      <c r="F14" s="4"/>
      <c r="G14" s="4"/>
      <c r="H14" s="8" t="s">
        <v>18</v>
      </c>
      <c r="I14" s="4"/>
      <c r="J14" s="4"/>
      <c r="K14" s="4"/>
      <c r="L14" s="4"/>
      <c r="M14" s="4"/>
      <c r="N14" s="4"/>
    </row>
    <row r="15" spans="1:14" ht="15.75" customHeight="1" x14ac:dyDescent="0.2">
      <c r="A15" s="4"/>
      <c r="B15" s="5" t="s">
        <v>19</v>
      </c>
      <c r="C15" s="6">
        <v>0.04</v>
      </c>
      <c r="D15" s="5" t="s">
        <v>16</v>
      </c>
      <c r="E15" s="7" t="s">
        <v>20</v>
      </c>
      <c r="F15" s="4"/>
      <c r="G15" s="4"/>
      <c r="H15" s="8" t="s">
        <v>21</v>
      </c>
      <c r="I15" s="4"/>
      <c r="J15" s="4"/>
      <c r="K15" s="4"/>
      <c r="L15" s="4"/>
      <c r="M15" s="4"/>
      <c r="N15" s="4"/>
    </row>
    <row r="16" spans="1:14" ht="15.75" customHeight="1" x14ac:dyDescent="0.2">
      <c r="A16" s="4"/>
      <c r="B16" s="5" t="s">
        <v>22</v>
      </c>
      <c r="C16" s="10" t="s">
        <v>18</v>
      </c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1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15.75" customHeight="1" x14ac:dyDescent="0.2">
      <c r="A20" s="4"/>
      <c r="B20" s="11" t="s">
        <v>23</v>
      </c>
      <c r="C20" s="11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15.75" customHeight="1" x14ac:dyDescent="0.2">
      <c r="A21" s="4"/>
      <c r="B21" s="5"/>
      <c r="C21" s="5"/>
      <c r="D21" s="5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ht="15.75" customHeight="1" x14ac:dyDescent="0.2">
      <c r="A22" s="4"/>
      <c r="B22" s="5" t="s">
        <v>24</v>
      </c>
      <c r="C22" s="12">
        <f>IF(C16="gas",C15*C13,C14*C13)</f>
        <v>1340</v>
      </c>
      <c r="D22" s="5" t="s">
        <v>25</v>
      </c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15.75" customHeight="1" x14ac:dyDescent="0.2">
      <c r="A23" s="4"/>
      <c r="B23" s="5" t="s">
        <v>26</v>
      </c>
      <c r="C23" s="5">
        <v>3</v>
      </c>
      <c r="D23" s="5"/>
      <c r="E23" s="7" t="s">
        <v>27</v>
      </c>
      <c r="F23" s="4"/>
      <c r="G23" s="4"/>
      <c r="H23" s="4"/>
      <c r="I23" s="4"/>
      <c r="J23" s="4"/>
      <c r="K23" s="4"/>
      <c r="L23" s="4"/>
      <c r="M23" s="4"/>
      <c r="N23" s="4"/>
    </row>
    <row r="24" spans="1:14" ht="15.75" customHeight="1" x14ac:dyDescent="0.2">
      <c r="A24" s="4"/>
      <c r="B24" s="5" t="s">
        <v>28</v>
      </c>
      <c r="C24" s="5">
        <v>500</v>
      </c>
      <c r="D24" s="5" t="s">
        <v>29</v>
      </c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15.75" customHeight="1" x14ac:dyDescent="0.2">
      <c r="A25" s="4"/>
      <c r="B25" s="5" t="s">
        <v>30</v>
      </c>
      <c r="C25" s="12">
        <f>C12*C24</f>
        <v>33500</v>
      </c>
      <c r="D25" s="5" t="s">
        <v>25</v>
      </c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15.75" customHeight="1" x14ac:dyDescent="0.2">
      <c r="A26" s="4"/>
      <c r="B26" s="5" t="s">
        <v>31</v>
      </c>
      <c r="C26" s="13">
        <f>C12/C23</f>
        <v>22.333333333333332</v>
      </c>
      <c r="D26" s="5" t="s">
        <v>8</v>
      </c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ht="15.75" customHeight="1" x14ac:dyDescent="0.2">
      <c r="A27" s="4"/>
      <c r="B27" s="5" t="s">
        <v>32</v>
      </c>
      <c r="C27" s="12">
        <f>C14*C13/C23</f>
        <v>1675</v>
      </c>
      <c r="D27" s="5" t="s">
        <v>33</v>
      </c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ht="15.75" customHeight="1" x14ac:dyDescent="0.2">
      <c r="A28" s="4"/>
      <c r="B28" s="5"/>
      <c r="C28" s="5"/>
      <c r="D28" s="5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ht="15.75" customHeight="1" x14ac:dyDescent="0.2">
      <c r="A29" s="4"/>
      <c r="B29" s="5"/>
      <c r="C29" s="5"/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ht="15.75" customHeight="1" x14ac:dyDescent="0.2">
      <c r="A30" s="4"/>
      <c r="B30" s="5" t="s">
        <v>34</v>
      </c>
      <c r="C30" s="5">
        <v>0.19900000000000001</v>
      </c>
      <c r="D30" s="5" t="s">
        <v>35</v>
      </c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ht="15.75" customHeight="1" x14ac:dyDescent="0.2">
      <c r="A31" s="4"/>
      <c r="B31" s="5" t="s">
        <v>36</v>
      </c>
      <c r="C31" s="5">
        <f>0.185</f>
        <v>0.185</v>
      </c>
      <c r="D31" s="5" t="s">
        <v>35</v>
      </c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ht="15.75" customHeight="1" x14ac:dyDescent="0.2">
      <c r="A32" s="4"/>
      <c r="B32" s="5"/>
      <c r="C32" s="5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ht="15.75" customHeight="1" x14ac:dyDescent="0.2">
      <c r="A33" s="4"/>
      <c r="B33" s="11" t="s">
        <v>37</v>
      </c>
      <c r="C33" s="14">
        <f>C22-C27</f>
        <v>-335</v>
      </c>
      <c r="D33" s="11" t="s">
        <v>25</v>
      </c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15.75" customHeight="1" x14ac:dyDescent="0.2">
      <c r="A34" s="4"/>
      <c r="B34" s="11" t="s">
        <v>38</v>
      </c>
      <c r="C34" s="14">
        <f>IF(C16="gas",C13*C31-C30*C13/C23,(1-1/C23)*C13*C30)</f>
        <v>3975.3333333333335</v>
      </c>
      <c r="D34" s="11" t="s">
        <v>39</v>
      </c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1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5.75" customHeight="1" x14ac:dyDescent="0.2">
      <c r="A36" s="4"/>
      <c r="B36" s="15" t="s">
        <v>40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ht="1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ht="15.75" customHeight="1" x14ac:dyDescent="0.2">
      <c r="A38" s="4"/>
      <c r="B38" s="5"/>
      <c r="C38" s="5" t="s">
        <v>41</v>
      </c>
      <c r="D38" s="5" t="s">
        <v>42</v>
      </c>
      <c r="E38" s="5" t="s">
        <v>43</v>
      </c>
      <c r="F38" s="5" t="s">
        <v>44</v>
      </c>
      <c r="G38" s="4"/>
      <c r="H38" s="4"/>
      <c r="I38" s="4"/>
      <c r="J38" s="4"/>
      <c r="K38" s="4"/>
      <c r="L38" s="4"/>
      <c r="M38" s="4"/>
      <c r="N38" s="4"/>
    </row>
    <row r="39" spans="1:14" ht="15.75" customHeight="1" x14ac:dyDescent="0.2">
      <c r="A39" s="4"/>
      <c r="B39" s="5" t="s">
        <v>45</v>
      </c>
      <c r="C39" s="16">
        <f>C25</f>
        <v>33500</v>
      </c>
      <c r="D39" s="16">
        <f>(1-1/C23)*C13</f>
        <v>22333.333333333336</v>
      </c>
      <c r="E39" s="16" t="str">
        <f>IF(C33&gt;0,C33,"NA")</f>
        <v>NA</v>
      </c>
      <c r="F39" s="17" t="str">
        <f>IF(E39&lt;&gt;"NA",C25/C33,"NA")</f>
        <v>NA</v>
      </c>
      <c r="G39" s="4"/>
      <c r="H39" s="4"/>
      <c r="I39" s="4"/>
      <c r="J39" s="4"/>
      <c r="K39" s="4"/>
      <c r="L39" s="4"/>
      <c r="M39" s="4"/>
      <c r="N39" s="4"/>
    </row>
    <row r="40" spans="1:14" ht="1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ht="1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ht="1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ht="15.75" customHeight="1" x14ac:dyDescent="0.2">
      <c r="A43" s="4"/>
      <c r="B43" s="5" t="s">
        <v>46</v>
      </c>
      <c r="C43" s="16">
        <f>C33*5-C25</f>
        <v>-35175</v>
      </c>
      <c r="D43" s="5" t="s">
        <v>25</v>
      </c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ht="15.75" customHeight="1" x14ac:dyDescent="0.2">
      <c r="A44" s="4"/>
      <c r="B44" s="5" t="s">
        <v>47</v>
      </c>
      <c r="C44" s="16">
        <f>10*C33-C25</f>
        <v>-36850</v>
      </c>
      <c r="D44" s="5" t="s">
        <v>25</v>
      </c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ht="15.75" customHeight="1" x14ac:dyDescent="0.2">
      <c r="A45" s="4"/>
      <c r="B45" s="5"/>
      <c r="C45" s="5"/>
      <c r="D45" s="5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ht="15.75" customHeight="1" x14ac:dyDescent="0.2">
      <c r="A46" s="4"/>
      <c r="B46" s="5"/>
      <c r="C46" s="5"/>
      <c r="D46" s="5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ht="15.75" customHeight="1" x14ac:dyDescent="0.2">
      <c r="A47" s="4"/>
      <c r="B47" s="5" t="s">
        <v>48</v>
      </c>
      <c r="C47" s="16">
        <f>C34*10</f>
        <v>39753.333333333336</v>
      </c>
      <c r="D47" s="5" t="s">
        <v>39</v>
      </c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ht="1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ht="1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0" spans="1:14" ht="1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ht="1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1:14" ht="1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1:14" ht="1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ht="1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sheetProtection sheet="1" objects="1" scenarios="1" selectLockedCells="1"/>
  <mergeCells count="2">
    <mergeCell ref="B8:E8"/>
    <mergeCell ref="H11:I11"/>
  </mergeCells>
  <conditionalFormatting sqref="B1:C2 B3:B4">
    <cfRule type="notContainsBlanks" dxfId="4" priority="1">
      <formula>LEN(TRIM(B1))&gt;0</formula>
    </cfRule>
  </conditionalFormatting>
  <dataValidations count="1">
    <dataValidation type="list" allowBlank="1" showErrorMessage="1" sqref="C16" xr:uid="{00000000-0002-0000-0000-000000000000}">
      <formula1>$H$14:$H$15</formula1>
    </dataValidation>
  </dataValidations>
  <hyperlinks>
    <hyperlink ref="C2" r:id="rId1" xr:uid="{00000000-0004-0000-0000-000000000000}"/>
    <hyperlink ref="C5" r:id="rId2" xr:uid="{091D7233-D499-7C45-9CA4-FAAEFE06D245}"/>
  </hyperlinks>
  <pageMargins left="0.7" right="0.7" top="0.75" bottom="0.75" header="0" footer="0"/>
  <pageSetup orientation="landscape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Air Source Heat Pump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Bottrill</dc:creator>
  <cp:lastModifiedBy>Microsoft Office User</cp:lastModifiedBy>
  <dcterms:created xsi:type="dcterms:W3CDTF">2023-06-06T04:14:04Z</dcterms:created>
  <dcterms:modified xsi:type="dcterms:W3CDTF">2023-06-07T10:34:11Z</dcterms:modified>
</cp:coreProperties>
</file>